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8445" tabRatio="886" activeTab="6"/>
  </bookViews>
  <sheets>
    <sheet name="Sheet1" sheetId="1" r:id="rId1"/>
    <sheet name="Sheet5" sheetId="18" r:id="rId2"/>
    <sheet name="ตัวบ่งชี้1.1" sheetId="3" r:id="rId3"/>
    <sheet name="ตัวบ่งชี้1.1-จำแนกตามห้อง" sheetId="11" r:id="rId4"/>
    <sheet name="ตัวบ่งชี้1.7" sheetId="14" r:id="rId5"/>
    <sheet name="ตัวบ่งชี้1.7จำแนกตามห้อง" sheetId="17" r:id="rId6"/>
    <sheet name="Sheet4" sheetId="16" r:id="rId7"/>
    <sheet name="Sheet3" sheetId="13" r:id="rId8"/>
    <sheet name="ตัวบ่งชี้1.1new" sheetId="15" r:id="rId9"/>
    <sheet name="1.71new" sheetId="19" r:id="rId10"/>
    <sheet name="1.72new" sheetId="20" r:id="rId11"/>
  </sheets>
  <definedNames>
    <definedName name="_xlnm.Print_Titles" localSheetId="8">ตัวบ่งชี้1.1new!$1:$7</definedName>
  </definedNames>
  <calcPr calcId="145621"/>
</workbook>
</file>

<file path=xl/calcChain.xml><?xml version="1.0" encoding="utf-8"?>
<calcChain xmlns="http://schemas.openxmlformats.org/spreadsheetml/2006/main">
  <c r="E12" i="19" l="1"/>
  <c r="F12" i="20"/>
  <c r="E56" i="20"/>
  <c r="D56" i="20"/>
  <c r="F55" i="20"/>
  <c r="F54" i="20"/>
  <c r="F53" i="20"/>
  <c r="F37" i="20"/>
  <c r="F36" i="20"/>
  <c r="F35" i="20"/>
  <c r="F34" i="20"/>
  <c r="E20" i="20"/>
  <c r="E57" i="20" s="1"/>
  <c r="D20" i="20"/>
  <c r="F19" i="20"/>
  <c r="D38" i="19"/>
  <c r="C38" i="19"/>
  <c r="E37" i="19"/>
  <c r="E36" i="19"/>
  <c r="E35" i="19"/>
  <c r="E34" i="19"/>
  <c r="E33" i="19"/>
  <c r="D17" i="19"/>
  <c r="D39" i="19" s="1"/>
  <c r="C17" i="19"/>
  <c r="E16" i="19"/>
  <c r="C39" i="19" l="1"/>
  <c r="D45" i="19" s="1"/>
  <c r="E38" i="19"/>
  <c r="D57" i="20"/>
  <c r="E68" i="20" s="1"/>
  <c r="F56" i="20"/>
  <c r="E69" i="20"/>
  <c r="F20" i="20"/>
  <c r="D46" i="19"/>
  <c r="E39" i="19"/>
  <c r="E17" i="19"/>
  <c r="E12" i="14"/>
  <c r="F12" i="17"/>
  <c r="F20" i="17"/>
  <c r="F19" i="17"/>
  <c r="D38" i="18"/>
  <c r="E38" i="18" s="1"/>
  <c r="C38" i="18"/>
  <c r="E37" i="18"/>
  <c r="E36" i="18"/>
  <c r="E35" i="18"/>
  <c r="E34" i="18"/>
  <c r="E33" i="18"/>
  <c r="D17" i="18"/>
  <c r="D39" i="18" s="1"/>
  <c r="C17" i="18"/>
  <c r="C39" i="18" s="1"/>
  <c r="D44" i="18" s="1"/>
  <c r="E16" i="18"/>
  <c r="E15" i="18"/>
  <c r="E14" i="18"/>
  <c r="E13" i="18"/>
  <c r="E12" i="18"/>
  <c r="F57" i="20" l="1"/>
  <c r="D45" i="18"/>
  <c r="E39" i="18"/>
  <c r="E17" i="18"/>
  <c r="H171" i="11"/>
  <c r="E172" i="11"/>
  <c r="E173" i="11" s="1"/>
  <c r="G172" i="11"/>
  <c r="H172" i="11" s="1"/>
  <c r="D172" i="11"/>
  <c r="F171" i="11"/>
  <c r="F172" i="11" s="1"/>
  <c r="F173" i="11" s="1"/>
  <c r="H148" i="11"/>
  <c r="H149" i="11"/>
  <c r="H150" i="11"/>
  <c r="H151" i="11"/>
  <c r="H152" i="11"/>
  <c r="H153" i="11"/>
  <c r="H147" i="11"/>
  <c r="F148" i="11"/>
  <c r="F149" i="11"/>
  <c r="F150" i="11"/>
  <c r="F151" i="11"/>
  <c r="F152" i="11"/>
  <c r="F153" i="11"/>
  <c r="F147" i="11"/>
  <c r="E154" i="11"/>
  <c r="G154" i="11"/>
  <c r="H131" i="11"/>
  <c r="H133" i="11"/>
  <c r="H135" i="11"/>
  <c r="H136" i="11"/>
  <c r="H130" i="11"/>
  <c r="G137" i="11"/>
  <c r="G134" i="11"/>
  <c r="G132" i="11"/>
  <c r="F131" i="11"/>
  <c r="F133" i="11"/>
  <c r="F135" i="11"/>
  <c r="F136" i="11"/>
  <c r="F130" i="11"/>
  <c r="E137" i="11"/>
  <c r="E134" i="11"/>
  <c r="E132" i="11"/>
  <c r="H111" i="11"/>
  <c r="H112" i="11"/>
  <c r="H114" i="11"/>
  <c r="H115" i="11"/>
  <c r="H116" i="11"/>
  <c r="H110" i="11"/>
  <c r="F114" i="11"/>
  <c r="F115" i="11"/>
  <c r="F116" i="11"/>
  <c r="F111" i="11"/>
  <c r="F112" i="11"/>
  <c r="F110" i="11"/>
  <c r="E117" i="11"/>
  <c r="G117" i="11"/>
  <c r="E113" i="11"/>
  <c r="G113" i="11"/>
  <c r="H92" i="11"/>
  <c r="H91" i="11"/>
  <c r="E93" i="11"/>
  <c r="E94" i="11" s="1"/>
  <c r="G93" i="11"/>
  <c r="G94" i="11" s="1"/>
  <c r="F92" i="11"/>
  <c r="F91" i="11"/>
  <c r="H70" i="11"/>
  <c r="H71" i="11"/>
  <c r="H69" i="11"/>
  <c r="G72" i="11"/>
  <c r="F70" i="11"/>
  <c r="F71" i="11"/>
  <c r="F69" i="11"/>
  <c r="E72" i="11"/>
  <c r="H51" i="11"/>
  <c r="H53" i="11"/>
  <c r="H54" i="11"/>
  <c r="H55" i="11"/>
  <c r="H56" i="11"/>
  <c r="H50" i="11"/>
  <c r="G57" i="11"/>
  <c r="G52" i="11"/>
  <c r="F51" i="11"/>
  <c r="F53" i="11"/>
  <c r="F54" i="11"/>
  <c r="F55" i="11"/>
  <c r="F56" i="11"/>
  <c r="F50" i="11"/>
  <c r="E57" i="11"/>
  <c r="E52" i="11"/>
  <c r="H35" i="11"/>
  <c r="H36" i="11"/>
  <c r="H37" i="11"/>
  <c r="H38" i="11"/>
  <c r="H32" i="11"/>
  <c r="H33" i="11"/>
  <c r="H31" i="11"/>
  <c r="G39" i="11"/>
  <c r="G34" i="11"/>
  <c r="F35" i="11"/>
  <c r="F36" i="11"/>
  <c r="F37" i="11"/>
  <c r="F38" i="11"/>
  <c r="F32" i="11"/>
  <c r="F33" i="11"/>
  <c r="F31" i="11"/>
  <c r="E39" i="11"/>
  <c r="E34" i="11"/>
  <c r="H11" i="11"/>
  <c r="H12" i="11"/>
  <c r="H13" i="11"/>
  <c r="H14" i="11"/>
  <c r="H15" i="11"/>
  <c r="H16" i="11"/>
  <c r="H17" i="11"/>
  <c r="H10" i="11"/>
  <c r="F11" i="11"/>
  <c r="F12" i="11"/>
  <c r="F13" i="11"/>
  <c r="F14" i="11"/>
  <c r="F15" i="11"/>
  <c r="F16" i="11"/>
  <c r="F17" i="11"/>
  <c r="F10" i="11"/>
  <c r="F76" i="3"/>
  <c r="E168" i="11" l="1"/>
  <c r="E174" i="11" s="1"/>
  <c r="G173" i="11"/>
  <c r="G168" i="11"/>
  <c r="G174" i="11" s="1"/>
  <c r="F93" i="11"/>
  <c r="F94" i="11" s="1"/>
  <c r="F54" i="17"/>
  <c r="F55" i="17"/>
  <c r="F53" i="17"/>
  <c r="F35" i="17"/>
  <c r="F36" i="17"/>
  <c r="F37" i="17"/>
  <c r="F34" i="17"/>
  <c r="E56" i="17"/>
  <c r="D56" i="17"/>
  <c r="E20" i="17"/>
  <c r="D20" i="17"/>
  <c r="D38" i="14"/>
  <c r="C38" i="14"/>
  <c r="E36" i="14"/>
  <c r="E34" i="14"/>
  <c r="E35" i="14"/>
  <c r="E37" i="14"/>
  <c r="E33" i="14"/>
  <c r="D17" i="14"/>
  <c r="C17" i="14"/>
  <c r="E16" i="14"/>
  <c r="D57" i="17" l="1"/>
  <c r="E68" i="17" s="1"/>
  <c r="F56" i="17"/>
  <c r="E17" i="14"/>
  <c r="E57" i="17"/>
  <c r="E69" i="17" s="1"/>
  <c r="C39" i="14"/>
  <c r="D44" i="14" s="1"/>
  <c r="D39" i="14"/>
  <c r="D45" i="14" s="1"/>
  <c r="E38" i="14"/>
  <c r="G177" i="16"/>
  <c r="G178" i="16" s="1"/>
  <c r="G179" i="16" s="1"/>
  <c r="E177" i="16"/>
  <c r="E178" i="16" s="1"/>
  <c r="E179" i="16" s="1"/>
  <c r="D177" i="16"/>
  <c r="D178" i="16" s="1"/>
  <c r="H175" i="16"/>
  <c r="F175" i="16"/>
  <c r="F177" i="16" s="1"/>
  <c r="F178" i="16" s="1"/>
  <c r="F179" i="16" s="1"/>
  <c r="G161" i="16"/>
  <c r="G172" i="16" s="1"/>
  <c r="E161" i="16"/>
  <c r="E172" i="16" s="1"/>
  <c r="D161" i="16"/>
  <c r="H160" i="16"/>
  <c r="H159" i="16"/>
  <c r="H158" i="16"/>
  <c r="H157" i="16"/>
  <c r="H156" i="16"/>
  <c r="H155" i="16"/>
  <c r="H154" i="16"/>
  <c r="H153" i="16"/>
  <c r="H152" i="16"/>
  <c r="H151" i="16"/>
  <c r="H150" i="16"/>
  <c r="F149" i="16"/>
  <c r="F161" i="16" s="1"/>
  <c r="F172" i="16" s="1"/>
  <c r="G142" i="16"/>
  <c r="E142" i="16"/>
  <c r="D142" i="16"/>
  <c r="H141" i="16"/>
  <c r="H140" i="16"/>
  <c r="F139" i="16"/>
  <c r="H139" i="16" s="1"/>
  <c r="F138" i="16"/>
  <c r="H138" i="16" s="1"/>
  <c r="G137" i="16"/>
  <c r="E137" i="16"/>
  <c r="D137" i="16"/>
  <c r="H136" i="16"/>
  <c r="F136" i="16"/>
  <c r="F137" i="16" s="1"/>
  <c r="G135" i="16"/>
  <c r="E135" i="16"/>
  <c r="D135" i="16"/>
  <c r="F134" i="16"/>
  <c r="H134" i="16" s="1"/>
  <c r="F133" i="16"/>
  <c r="H133" i="16" s="1"/>
  <c r="H132" i="16"/>
  <c r="H131" i="16"/>
  <c r="F130" i="16"/>
  <c r="H130" i="16" s="1"/>
  <c r="G120" i="16"/>
  <c r="E120" i="16"/>
  <c r="D120" i="16"/>
  <c r="F119" i="16"/>
  <c r="H119" i="16" s="1"/>
  <c r="F118" i="16"/>
  <c r="H118" i="16" s="1"/>
  <c r="H117" i="16"/>
  <c r="H116" i="16"/>
  <c r="H115" i="16"/>
  <c r="F114" i="16"/>
  <c r="F120" i="16" s="1"/>
  <c r="G113" i="16"/>
  <c r="H113" i="16" s="1"/>
  <c r="E113" i="16"/>
  <c r="D113" i="16"/>
  <c r="D172" i="16" s="1"/>
  <c r="D179" i="16" s="1"/>
  <c r="F112" i="16"/>
  <c r="H112" i="16" s="1"/>
  <c r="H111" i="16"/>
  <c r="F110" i="16"/>
  <c r="F113" i="16" s="1"/>
  <c r="G93" i="16"/>
  <c r="G94" i="16" s="1"/>
  <c r="E93" i="16"/>
  <c r="E94" i="16" s="1"/>
  <c r="D93" i="16"/>
  <c r="D94" i="16" s="1"/>
  <c r="H92" i="16"/>
  <c r="F92" i="16"/>
  <c r="H91" i="16"/>
  <c r="F91" i="16"/>
  <c r="F93" i="16" s="1"/>
  <c r="G72" i="16"/>
  <c r="E72" i="16"/>
  <c r="D72" i="16"/>
  <c r="F71" i="16"/>
  <c r="H71" i="16" s="1"/>
  <c r="F70" i="16"/>
  <c r="H70" i="16" s="1"/>
  <c r="F69" i="16"/>
  <c r="F72" i="16" s="1"/>
  <c r="H72" i="16" s="1"/>
  <c r="G57" i="16"/>
  <c r="E57" i="16"/>
  <c r="D57" i="16"/>
  <c r="H56" i="16"/>
  <c r="F56" i="16"/>
  <c r="H55" i="16"/>
  <c r="F55" i="16"/>
  <c r="H54" i="16"/>
  <c r="H53" i="16"/>
  <c r="H52" i="16"/>
  <c r="F52" i="16"/>
  <c r="F57" i="16" s="1"/>
  <c r="G51" i="16"/>
  <c r="E51" i="16"/>
  <c r="D51" i="16"/>
  <c r="F50" i="16"/>
  <c r="H50" i="16" s="1"/>
  <c r="F49" i="16"/>
  <c r="F51" i="16" s="1"/>
  <c r="H51" i="16" s="1"/>
  <c r="G39" i="16"/>
  <c r="E39" i="16"/>
  <c r="D39" i="16"/>
  <c r="H38" i="16"/>
  <c r="F38" i="16"/>
  <c r="H37" i="16"/>
  <c r="H36" i="16"/>
  <c r="H35" i="16"/>
  <c r="F35" i="16"/>
  <c r="F39" i="16" s="1"/>
  <c r="G34" i="16"/>
  <c r="G95" i="16" s="1"/>
  <c r="E34" i="16"/>
  <c r="E95" i="16" s="1"/>
  <c r="D34" i="16"/>
  <c r="F33" i="16"/>
  <c r="F34" i="16" s="1"/>
  <c r="H32" i="16"/>
  <c r="H31" i="16"/>
  <c r="F31" i="16"/>
  <c r="H18" i="16"/>
  <c r="G18" i="16"/>
  <c r="F18" i="16"/>
  <c r="E18" i="16"/>
  <c r="D18" i="16"/>
  <c r="D73" i="16" s="1"/>
  <c r="F57" i="17" l="1"/>
  <c r="E39" i="14"/>
  <c r="F180" i="16"/>
  <c r="F94" i="16"/>
  <c r="H137" i="16"/>
  <c r="H172" i="16"/>
  <c r="D95" i="16"/>
  <c r="D180" i="16" s="1"/>
  <c r="F95" i="16"/>
  <c r="H95" i="16" s="1"/>
  <c r="H34" i="16"/>
  <c r="H39" i="16"/>
  <c r="H57" i="16"/>
  <c r="H120" i="16"/>
  <c r="H179" i="16"/>
  <c r="H33" i="16"/>
  <c r="H49" i="16"/>
  <c r="H69" i="16"/>
  <c r="F135" i="16"/>
  <c r="H135" i="16" s="1"/>
  <c r="F142" i="16"/>
  <c r="H142" i="16" s="1"/>
  <c r="H149" i="16"/>
  <c r="H161" i="16"/>
  <c r="H177" i="16"/>
  <c r="H178" i="16" s="1"/>
  <c r="E180" i="16"/>
  <c r="G180" i="16"/>
  <c r="H180" i="16" s="1"/>
  <c r="H93" i="16"/>
  <c r="H94" i="16" s="1"/>
  <c r="H110" i="16"/>
  <c r="H114" i="16"/>
  <c r="G80" i="15"/>
  <c r="G81" i="15" s="1"/>
  <c r="E80" i="15"/>
  <c r="E81" i="15" s="1"/>
  <c r="D80" i="15"/>
  <c r="D81" i="15" s="1"/>
  <c r="F78" i="15"/>
  <c r="F80" i="15" s="1"/>
  <c r="F81" i="15" s="1"/>
  <c r="G72" i="15"/>
  <c r="E72" i="15"/>
  <c r="D72" i="15"/>
  <c r="F71" i="15"/>
  <c r="H71" i="15" s="1"/>
  <c r="F70" i="15"/>
  <c r="H70" i="15" s="1"/>
  <c r="G69" i="15"/>
  <c r="E69" i="15"/>
  <c r="D69" i="15"/>
  <c r="F68" i="15"/>
  <c r="H68" i="15" s="1"/>
  <c r="F67" i="15"/>
  <c r="F69" i="15" s="1"/>
  <c r="G66" i="15"/>
  <c r="E66" i="15"/>
  <c r="D66" i="15"/>
  <c r="F65" i="15"/>
  <c r="H65" i="15" s="1"/>
  <c r="F64" i="15"/>
  <c r="H64" i="15" s="1"/>
  <c r="G58" i="15"/>
  <c r="H58" i="15" s="1"/>
  <c r="F58" i="15"/>
  <c r="E58" i="15"/>
  <c r="D58" i="15"/>
  <c r="H56" i="15"/>
  <c r="G55" i="15"/>
  <c r="E55" i="15"/>
  <c r="D55" i="15"/>
  <c r="F54" i="15"/>
  <c r="H54" i="15" s="1"/>
  <c r="F53" i="15"/>
  <c r="G52" i="15"/>
  <c r="G73" i="15" s="1"/>
  <c r="E52" i="15"/>
  <c r="E73" i="15" s="1"/>
  <c r="E82" i="15" s="1"/>
  <c r="D52" i="15"/>
  <c r="D73" i="15" s="1"/>
  <c r="D82" i="15" s="1"/>
  <c r="F51" i="15"/>
  <c r="H51" i="15" s="1"/>
  <c r="F50" i="15"/>
  <c r="G41" i="15"/>
  <c r="G42" i="15" s="1"/>
  <c r="E41" i="15"/>
  <c r="E42" i="15" s="1"/>
  <c r="D41" i="15"/>
  <c r="D42" i="15" s="1"/>
  <c r="F40" i="15"/>
  <c r="H40" i="15" s="1"/>
  <c r="F39" i="15"/>
  <c r="G27" i="15"/>
  <c r="E27" i="15"/>
  <c r="D27" i="15"/>
  <c r="F26" i="15"/>
  <c r="H26" i="15" s="1"/>
  <c r="F25" i="15"/>
  <c r="H25" i="15" s="1"/>
  <c r="F24" i="15"/>
  <c r="G23" i="15"/>
  <c r="E23" i="15"/>
  <c r="D23" i="15"/>
  <c r="F22" i="15"/>
  <c r="H22" i="15" s="1"/>
  <c r="F21" i="15"/>
  <c r="H21" i="15" s="1"/>
  <c r="G19" i="15"/>
  <c r="E19" i="15"/>
  <c r="D19" i="15"/>
  <c r="F18" i="15"/>
  <c r="H18" i="15" s="1"/>
  <c r="F17" i="15"/>
  <c r="G16" i="15"/>
  <c r="E16" i="15"/>
  <c r="D16" i="15"/>
  <c r="F15" i="15"/>
  <c r="H15" i="15" s="1"/>
  <c r="F14" i="15"/>
  <c r="H14" i="15" s="1"/>
  <c r="G13" i="15"/>
  <c r="G28" i="15" s="1"/>
  <c r="E13" i="15"/>
  <c r="D13" i="15"/>
  <c r="D43" i="15" s="1"/>
  <c r="D83" i="15" s="1"/>
  <c r="F12" i="15"/>
  <c r="H12" i="15" s="1"/>
  <c r="F11" i="15"/>
  <c r="F13" i="15" s="1"/>
  <c r="F10" i="15"/>
  <c r="H10" i="15" s="1"/>
  <c r="F19" i="15" l="1"/>
  <c r="F27" i="15"/>
  <c r="F41" i="15"/>
  <c r="F42" i="15" s="1"/>
  <c r="E28" i="15"/>
  <c r="F52" i="15"/>
  <c r="H52" i="15" s="1"/>
  <c r="H24" i="15"/>
  <c r="F55" i="15"/>
  <c r="H78" i="15"/>
  <c r="H11" i="15"/>
  <c r="H19" i="15"/>
  <c r="H39" i="15"/>
  <c r="H50" i="15"/>
  <c r="H55" i="15"/>
  <c r="H27" i="15"/>
  <c r="G82" i="15"/>
  <c r="H69" i="15"/>
  <c r="F16" i="15"/>
  <c r="H16" i="15" s="1"/>
  <c r="H17" i="15"/>
  <c r="F23" i="15"/>
  <c r="H23" i="15" s="1"/>
  <c r="D28" i="15"/>
  <c r="F28" i="15"/>
  <c r="H28" i="15" s="1"/>
  <c r="E43" i="15"/>
  <c r="E83" i="15" s="1"/>
  <c r="G43" i="15"/>
  <c r="H53" i="15"/>
  <c r="F66" i="15"/>
  <c r="H67" i="15"/>
  <c r="F72" i="15"/>
  <c r="H72" i="15" s="1"/>
  <c r="H80" i="15"/>
  <c r="H81" i="15" s="1"/>
  <c r="H13" i="15"/>
  <c r="H41" i="15"/>
  <c r="H42" i="15" s="1"/>
  <c r="D57" i="11"/>
  <c r="D132" i="11"/>
  <c r="D117" i="11"/>
  <c r="D154" i="11"/>
  <c r="D137" i="11"/>
  <c r="D134" i="11"/>
  <c r="D113" i="11"/>
  <c r="D93" i="11"/>
  <c r="H93" i="11" s="1"/>
  <c r="D72" i="11"/>
  <c r="D52" i="11"/>
  <c r="D39" i="11"/>
  <c r="D34" i="11"/>
  <c r="F154" i="11" l="1"/>
  <c r="H154" i="11"/>
  <c r="F134" i="11"/>
  <c r="H134" i="11"/>
  <c r="F132" i="11"/>
  <c r="H132" i="11"/>
  <c r="F137" i="11"/>
  <c r="H137" i="11"/>
  <c r="F113" i="11"/>
  <c r="H113" i="11"/>
  <c r="F117" i="11"/>
  <c r="H117" i="11"/>
  <c r="F52" i="11"/>
  <c r="H52" i="11"/>
  <c r="F72" i="11"/>
  <c r="H72" i="11"/>
  <c r="F57" i="11"/>
  <c r="H57" i="11"/>
  <c r="F34" i="11"/>
  <c r="H34" i="11"/>
  <c r="F39" i="11"/>
  <c r="H39" i="11"/>
  <c r="F73" i="15"/>
  <c r="F82" i="15" s="1"/>
  <c r="H82" i="15" s="1"/>
  <c r="G83" i="15"/>
  <c r="F43" i="15"/>
  <c r="H66" i="15"/>
  <c r="D168" i="11"/>
  <c r="H168" i="11" s="1"/>
  <c r="D173" i="11"/>
  <c r="H173" i="11" s="1"/>
  <c r="D94" i="11"/>
  <c r="H94" i="11" s="1"/>
  <c r="G116" i="13"/>
  <c r="G117" i="13" s="1"/>
  <c r="E116" i="13"/>
  <c r="E117" i="13" s="1"/>
  <c r="D116" i="13"/>
  <c r="D117" i="13" s="1"/>
  <c r="F114" i="13"/>
  <c r="F116" i="13" s="1"/>
  <c r="F117" i="13" s="1"/>
  <c r="G101" i="13"/>
  <c r="E101" i="13"/>
  <c r="D101" i="13"/>
  <c r="F100" i="13"/>
  <c r="H100" i="13" s="1"/>
  <c r="F99" i="13"/>
  <c r="F101" i="13" s="1"/>
  <c r="G98" i="13"/>
  <c r="E98" i="13"/>
  <c r="D98" i="13"/>
  <c r="F97" i="13"/>
  <c r="H97" i="13" s="1"/>
  <c r="F96" i="13"/>
  <c r="G95" i="13"/>
  <c r="E95" i="13"/>
  <c r="D95" i="13"/>
  <c r="F94" i="13"/>
  <c r="H94" i="13" s="1"/>
  <c r="F93" i="13"/>
  <c r="F95" i="13" s="1"/>
  <c r="G80" i="13"/>
  <c r="F80" i="13"/>
  <c r="E80" i="13"/>
  <c r="D80" i="13"/>
  <c r="H78" i="13"/>
  <c r="G77" i="13"/>
  <c r="E77" i="13"/>
  <c r="D77" i="13"/>
  <c r="F76" i="13"/>
  <c r="H76" i="13" s="1"/>
  <c r="F75" i="13"/>
  <c r="F77" i="13" s="1"/>
  <c r="G74" i="13"/>
  <c r="E74" i="13"/>
  <c r="E102" i="13" s="1"/>
  <c r="E118" i="13" s="1"/>
  <c r="D74" i="13"/>
  <c r="F73" i="13"/>
  <c r="H73" i="13" s="1"/>
  <c r="F72" i="13"/>
  <c r="F74" i="13" s="1"/>
  <c r="G55" i="13"/>
  <c r="G56" i="13" s="1"/>
  <c r="E55" i="13"/>
  <c r="E56" i="13" s="1"/>
  <c r="D55" i="13"/>
  <c r="D56" i="13" s="1"/>
  <c r="F54" i="13"/>
  <c r="H54" i="13" s="1"/>
  <c r="F53" i="13"/>
  <c r="F55" i="13" s="1"/>
  <c r="F56" i="13" s="1"/>
  <c r="G37" i="13"/>
  <c r="E37" i="13"/>
  <c r="D37" i="13"/>
  <c r="F36" i="13"/>
  <c r="H36" i="13" s="1"/>
  <c r="F35" i="13"/>
  <c r="H35" i="13" s="1"/>
  <c r="F34" i="13"/>
  <c r="G33" i="13"/>
  <c r="E33" i="13"/>
  <c r="D33" i="13"/>
  <c r="F32" i="13"/>
  <c r="H32" i="13" s="1"/>
  <c r="F31" i="13"/>
  <c r="F33" i="13" s="1"/>
  <c r="G19" i="13"/>
  <c r="E19" i="13"/>
  <c r="D19" i="13"/>
  <c r="F18" i="13"/>
  <c r="H18" i="13" s="1"/>
  <c r="F17" i="13"/>
  <c r="G16" i="13"/>
  <c r="E16" i="13"/>
  <c r="D16" i="13"/>
  <c r="F15" i="13"/>
  <c r="H15" i="13" s="1"/>
  <c r="F14" i="13"/>
  <c r="F16" i="13" s="1"/>
  <c r="G13" i="13"/>
  <c r="E13" i="13"/>
  <c r="E57" i="13" s="1"/>
  <c r="E119" i="13" s="1"/>
  <c r="D13" i="13"/>
  <c r="F12" i="13"/>
  <c r="H12" i="13" s="1"/>
  <c r="F11" i="13"/>
  <c r="F10" i="13"/>
  <c r="E18" i="11"/>
  <c r="E73" i="11" s="1"/>
  <c r="E95" i="11" s="1"/>
  <c r="E175" i="11" s="1"/>
  <c r="F18" i="11"/>
  <c r="F73" i="11" s="1"/>
  <c r="F95" i="11" s="1"/>
  <c r="G18" i="11"/>
  <c r="D18" i="11"/>
  <c r="D73" i="11" s="1"/>
  <c r="D95" i="11" s="1"/>
  <c r="G114" i="3"/>
  <c r="E113" i="3"/>
  <c r="E114" i="3" s="1"/>
  <c r="D113" i="3"/>
  <c r="D114" i="3" s="1"/>
  <c r="F111" i="3"/>
  <c r="F113" i="3" s="1"/>
  <c r="F114" i="3" s="1"/>
  <c r="G98" i="3"/>
  <c r="E98" i="3"/>
  <c r="D98" i="3"/>
  <c r="H97" i="3"/>
  <c r="F96" i="3"/>
  <c r="H96" i="3" s="1"/>
  <c r="G95" i="3"/>
  <c r="E95" i="3"/>
  <c r="D95" i="3"/>
  <c r="F94" i="3"/>
  <c r="H94" i="3" s="1"/>
  <c r="F93" i="3"/>
  <c r="F95" i="3" s="1"/>
  <c r="G92" i="3"/>
  <c r="E92" i="3"/>
  <c r="D92" i="3"/>
  <c r="F91" i="3"/>
  <c r="H91" i="3" s="1"/>
  <c r="F90" i="3"/>
  <c r="F92" i="3" s="1"/>
  <c r="G78" i="3"/>
  <c r="F78" i="3"/>
  <c r="E78" i="3"/>
  <c r="D78" i="3"/>
  <c r="H76" i="3"/>
  <c r="G75" i="3"/>
  <c r="E75" i="3"/>
  <c r="D75" i="3"/>
  <c r="F74" i="3"/>
  <c r="H74" i="3" s="1"/>
  <c r="F73" i="3"/>
  <c r="G72" i="3"/>
  <c r="E72" i="3"/>
  <c r="D72" i="3"/>
  <c r="D99" i="3" s="1"/>
  <c r="D115" i="3" s="1"/>
  <c r="F71" i="3"/>
  <c r="H71" i="3" s="1"/>
  <c r="F70" i="3"/>
  <c r="H70" i="3" s="1"/>
  <c r="G54" i="3"/>
  <c r="E54" i="3"/>
  <c r="D54" i="3"/>
  <c r="D55" i="3" s="1"/>
  <c r="H53" i="3"/>
  <c r="F53" i="3"/>
  <c r="H52" i="3"/>
  <c r="F52" i="3"/>
  <c r="F54" i="3" s="1"/>
  <c r="F55" i="3" s="1"/>
  <c r="G37" i="3"/>
  <c r="G38" i="13" s="1"/>
  <c r="E37" i="3"/>
  <c r="E38" i="13" s="1"/>
  <c r="D37" i="3"/>
  <c r="D38" i="13" s="1"/>
  <c r="F36" i="3"/>
  <c r="H36" i="3" s="1"/>
  <c r="F35" i="3"/>
  <c r="H35" i="3" s="1"/>
  <c r="F34" i="3"/>
  <c r="G33" i="3"/>
  <c r="E33" i="3"/>
  <c r="D33" i="3"/>
  <c r="F32" i="3"/>
  <c r="H32" i="3" s="1"/>
  <c r="F31" i="3"/>
  <c r="H90" i="3" l="1"/>
  <c r="F37" i="3"/>
  <c r="G99" i="3"/>
  <c r="G55" i="3"/>
  <c r="G73" i="16"/>
  <c r="F168" i="11"/>
  <c r="F174" i="11" s="1"/>
  <c r="F175" i="11" s="1"/>
  <c r="H18" i="11"/>
  <c r="G73" i="11"/>
  <c r="D174" i="11"/>
  <c r="H78" i="3"/>
  <c r="E99" i="3"/>
  <c r="E115" i="3" s="1"/>
  <c r="E55" i="3"/>
  <c r="E73" i="16"/>
  <c r="F73" i="16" s="1"/>
  <c r="F38" i="13"/>
  <c r="G115" i="3"/>
  <c r="F33" i="3"/>
  <c r="H33" i="3" s="1"/>
  <c r="H34" i="3"/>
  <c r="F75" i="3"/>
  <c r="H111" i="3"/>
  <c r="F13" i="13"/>
  <c r="H13" i="13" s="1"/>
  <c r="D57" i="13"/>
  <c r="G57" i="13"/>
  <c r="H14" i="13"/>
  <c r="F19" i="13"/>
  <c r="H19" i="13" s="1"/>
  <c r="H31" i="13"/>
  <c r="F37" i="13"/>
  <c r="H37" i="13" s="1"/>
  <c r="H53" i="13"/>
  <c r="H72" i="13"/>
  <c r="D102" i="13"/>
  <c r="D118" i="13" s="1"/>
  <c r="G102" i="13"/>
  <c r="H80" i="13"/>
  <c r="H93" i="13"/>
  <c r="F98" i="13"/>
  <c r="F102" i="13" s="1"/>
  <c r="H99" i="13"/>
  <c r="H114" i="13"/>
  <c r="H73" i="15"/>
  <c r="F83" i="15"/>
  <c r="H83" i="15" s="1"/>
  <c r="H43" i="15"/>
  <c r="H38" i="13"/>
  <c r="G118" i="13"/>
  <c r="H98" i="13"/>
  <c r="H101" i="13"/>
  <c r="H16" i="13"/>
  <c r="H33" i="13"/>
  <c r="H77" i="13"/>
  <c r="H95" i="13"/>
  <c r="H10" i="13"/>
  <c r="H11" i="13"/>
  <c r="H17" i="13"/>
  <c r="H34" i="13"/>
  <c r="H74" i="13"/>
  <c r="H75" i="13"/>
  <c r="H96" i="13"/>
  <c r="H116" i="13"/>
  <c r="H117" i="13" s="1"/>
  <c r="H55" i="13"/>
  <c r="H56" i="13" s="1"/>
  <c r="H113" i="3"/>
  <c r="H114" i="3" s="1"/>
  <c r="H95" i="3"/>
  <c r="H92" i="3"/>
  <c r="H93" i="3"/>
  <c r="F98" i="3"/>
  <c r="H98" i="3" s="1"/>
  <c r="H75" i="3"/>
  <c r="F72" i="3"/>
  <c r="H73" i="3"/>
  <c r="H54" i="3"/>
  <c r="H55" i="3" s="1"/>
  <c r="H31" i="3"/>
  <c r="H37" i="3"/>
  <c r="H73" i="16" l="1"/>
  <c r="D175" i="11"/>
  <c r="H174" i="11"/>
  <c r="G95" i="11"/>
  <c r="H73" i="11"/>
  <c r="F118" i="13"/>
  <c r="H102" i="13"/>
  <c r="H118" i="13"/>
  <c r="H72" i="3"/>
  <c r="F99" i="3"/>
  <c r="D119" i="13"/>
  <c r="F57" i="13"/>
  <c r="G119" i="13"/>
  <c r="E19" i="3"/>
  <c r="G19" i="3"/>
  <c r="D19" i="3"/>
  <c r="G16" i="3"/>
  <c r="E16" i="3"/>
  <c r="D16" i="3"/>
  <c r="G13" i="3"/>
  <c r="E13" i="3"/>
  <c r="D13" i="3"/>
  <c r="F11" i="3"/>
  <c r="F12" i="3"/>
  <c r="H12" i="3" s="1"/>
  <c r="F14" i="3"/>
  <c r="F15" i="3"/>
  <c r="H15" i="3" s="1"/>
  <c r="F17" i="3"/>
  <c r="H17" i="3" s="1"/>
  <c r="F18" i="3"/>
  <c r="H18" i="3" s="1"/>
  <c r="F10" i="3"/>
  <c r="H95" i="11" l="1"/>
  <c r="G175" i="11"/>
  <c r="H175" i="11" s="1"/>
  <c r="H10" i="3"/>
  <c r="F16" i="3"/>
  <c r="H16" i="3" s="1"/>
  <c r="F13" i="3"/>
  <c r="E38" i="3"/>
  <c r="E56" i="3"/>
  <c r="E116" i="3" s="1"/>
  <c r="D56" i="3"/>
  <c r="D116" i="3" s="1"/>
  <c r="D38" i="3"/>
  <c r="G38" i="3"/>
  <c r="G56" i="3"/>
  <c r="F119" i="13"/>
  <c r="H119" i="13" s="1"/>
  <c r="H57" i="13"/>
  <c r="F115" i="3"/>
  <c r="H115" i="3" s="1"/>
  <c r="H99" i="3"/>
  <c r="F19" i="3"/>
  <c r="H19" i="3" s="1"/>
  <c r="H14" i="3"/>
  <c r="H11" i="3"/>
  <c r="H13" i="3"/>
  <c r="F38" i="3" l="1"/>
  <c r="G116" i="3"/>
  <c r="F56" i="3"/>
  <c r="F116" i="3" s="1"/>
  <c r="H38" i="3"/>
  <c r="K24" i="1"/>
  <c r="H56" i="3" l="1"/>
  <c r="H116" i="3"/>
  <c r="J10" i="1"/>
  <c r="J11" i="1"/>
  <c r="J12" i="1"/>
  <c r="J13" i="1"/>
  <c r="L13" i="1" s="1"/>
  <c r="J14" i="1"/>
  <c r="J17" i="1"/>
  <c r="J18" i="1"/>
  <c r="J20" i="1"/>
  <c r="J21" i="1"/>
  <c r="L21" i="1" s="1"/>
  <c r="J22" i="1"/>
  <c r="L22" i="1" s="1"/>
  <c r="C24" i="1"/>
  <c r="E19" i="1"/>
  <c r="G19" i="1" s="1"/>
  <c r="E20" i="1"/>
  <c r="G20" i="1" s="1"/>
  <c r="E21" i="1"/>
  <c r="G21" i="1" s="1"/>
  <c r="E22" i="1"/>
  <c r="G22" i="1" s="1"/>
  <c r="E23" i="1"/>
  <c r="G23" i="1" s="1"/>
  <c r="E18" i="1" l="1"/>
  <c r="G18" i="1" s="1"/>
  <c r="E17" i="1"/>
  <c r="G17" i="1" s="1"/>
  <c r="I24" i="1"/>
  <c r="H24" i="1"/>
  <c r="F24" i="1"/>
  <c r="L20" i="1"/>
  <c r="L18" i="1"/>
  <c r="N15" i="1"/>
  <c r="P15" i="1"/>
  <c r="M15" i="1"/>
  <c r="O14" i="1"/>
  <c r="Q14" i="1" s="1"/>
  <c r="O10" i="1"/>
  <c r="Q10" i="1" s="1"/>
  <c r="O11" i="1"/>
  <c r="Q11" i="1" s="1"/>
  <c r="O12" i="1"/>
  <c r="Q12" i="1" s="1"/>
  <c r="O9" i="1"/>
  <c r="Q9" i="1" s="1"/>
  <c r="I15" i="1"/>
  <c r="K15" i="1"/>
  <c r="H15" i="1"/>
  <c r="L14" i="1"/>
  <c r="L10" i="1"/>
  <c r="L12" i="1"/>
  <c r="J9" i="1"/>
  <c r="L9" i="1" s="1"/>
  <c r="D15" i="1"/>
  <c r="F15" i="1"/>
  <c r="C15" i="1"/>
  <c r="E14" i="1"/>
  <c r="G14" i="1" s="1"/>
  <c r="E13" i="1"/>
  <c r="G13" i="1" s="1"/>
  <c r="E8" i="1"/>
  <c r="G8" i="1" s="1"/>
  <c r="J24" i="1" l="1"/>
  <c r="L24" i="1" s="1"/>
  <c r="J15" i="1"/>
  <c r="L15" i="1" s="1"/>
  <c r="E15" i="1"/>
  <c r="G15" i="1" s="1"/>
  <c r="L17" i="1"/>
  <c r="O15" i="1"/>
  <c r="Q15" i="1" s="1"/>
  <c r="L11" i="1"/>
  <c r="D24" i="1"/>
  <c r="E24" i="1" s="1"/>
  <c r="G24" i="1" s="1"/>
</calcChain>
</file>

<file path=xl/sharedStrings.xml><?xml version="1.0" encoding="utf-8"?>
<sst xmlns="http://schemas.openxmlformats.org/spreadsheetml/2006/main" count="2085" uniqueCount="204">
  <si>
    <t>ระดับชั้น</t>
  </si>
  <si>
    <t>สาขางาน</t>
  </si>
  <si>
    <t>ชั้นปีที่ 1 (เทอม 1-2)</t>
  </si>
  <si>
    <t>ชั้นปีที่ 2 (เทอม 3-4)</t>
  </si>
  <si>
    <t>ชั้นปีที่ 3 (เทอม 5-6)</t>
  </si>
  <si>
    <t>การดำเนินงานตามมาตรฐานการอาชีวศึกษา/มาตรฐานการศึกษาของสถานศึกษา</t>
  </si>
  <si>
    <t>ช่อง 1-2 เหลือสุทธิ</t>
  </si>
  <si>
    <t>ร้อยละ (จน.ผู้เรียน 2.00*100/เหลือสุทธิ)</t>
  </si>
  <si>
    <t>ระดับ ปวช.</t>
  </si>
  <si>
    <t>พณิชยการ</t>
  </si>
  <si>
    <t>-</t>
  </si>
  <si>
    <t>การบัญชี</t>
  </si>
  <si>
    <t>การขาย</t>
  </si>
  <si>
    <t>การเลขานุการ</t>
  </si>
  <si>
    <t>คอมพิวเตอร์ธุรกิจ</t>
  </si>
  <si>
    <t>การโรงแรมและการท่องเที่ยว</t>
  </si>
  <si>
    <t>ธุรกิจค้าปลีก</t>
  </si>
  <si>
    <t>รวม ปวช.</t>
  </si>
  <si>
    <t>ระดับ ปวส.</t>
  </si>
  <si>
    <t>การตลาด</t>
  </si>
  <si>
    <t>เทคโนโลยีสารสนเทศ</t>
  </si>
  <si>
    <t>รวม ปวส.</t>
  </si>
  <si>
    <t>จน.ผู้เรียนลงทะเบียน ณ วันที่ 10 มิย.</t>
  </si>
  <si>
    <t>จน.ผู้เรียนออกกลางคัน สิ้นภาคฤดูร้อน</t>
  </si>
  <si>
    <t>ตัวบ่งชี้ที่ 1.1  ร้อยละของผู้เรียนที่มีผลสัมฤทธิ์ทางการเรียนเฉลี่ยสะสม 2.00 ขึ้นไป (แบบสรุป)</t>
  </si>
  <si>
    <t>มาตรฐานที่ 1  ด้านผู้เรียนและผู้สำเร็จการศึกษาอาชีวศึกษา</t>
  </si>
  <si>
    <t>การจัดการการขนส่ง</t>
  </si>
  <si>
    <t>จน.ผู้ที่มีผลการเรียนภาคที่2/56เฉลี่ย2.00</t>
  </si>
  <si>
    <t>การจัดการธุรกิจค้าปลีก (ทวิภาคี)</t>
  </si>
  <si>
    <t>จน.ผู้ที่มีผลการเรียนภาคที่2/56เฉลี่ย 2.00</t>
  </si>
  <si>
    <t>ตัวบ่งชี้ที่ 1.1  ร้อยละของผู้เรียนที่มีผลสัมฤทธิ์ทางการเรียนเฉลี่ยสะสม 2.00 ขึ้นไป</t>
  </si>
  <si>
    <t>ลำดับ</t>
  </si>
  <si>
    <t>ชั้นปีที่</t>
  </si>
  <si>
    <t>ลงทะเบียน
ทั้งหมด</t>
  </si>
  <si>
    <t>คงเหลือ</t>
  </si>
  <si>
    <t>จำนวนผู้เรียน</t>
  </si>
  <si>
    <t>(3)=(1)-(2)</t>
  </si>
  <si>
    <t>(2)</t>
  </si>
  <si>
    <t>(1)</t>
  </si>
  <si>
    <t xml:space="preserve">ประเภทวิชา/
สาขาวิชา/
สาขางาน
</t>
  </si>
  <si>
    <t>จำนวน
(คน)</t>
  </si>
  <si>
    <t>ร้อยละ</t>
  </si>
  <si>
    <t>ดีมาก</t>
  </si>
  <si>
    <t>ดี</t>
  </si>
  <si>
    <t>พอใช้</t>
  </si>
  <si>
    <t>ต้อง
ปรับปรุง</t>
  </si>
  <si>
    <t>ต้องปรับปรุง
เร่งด่วน</t>
  </si>
  <si>
    <t>เกณฑ์การตัดสิน</t>
  </si>
  <si>
    <t>70-79.99</t>
  </si>
  <si>
    <t>60-69.99</t>
  </si>
  <si>
    <t>50-59.99</t>
  </si>
  <si>
    <t>&gt; 80%</t>
  </si>
  <si>
    <t>ออก
กลางคัน</t>
  </si>
  <si>
    <t>ปวช.</t>
  </si>
  <si>
    <t>ประเภทวิชาพาณิชยกรรม</t>
  </si>
  <si>
    <t>ประเภทวิชาอุตสาหกรรมท่องเที่ยว</t>
  </si>
  <si>
    <t>สาขางานการท่องเที่ยว</t>
  </si>
  <si>
    <t>จำนวนผู้เรียนที่ได้ 
2.00  ขึ้นไป</t>
  </si>
  <si>
    <t>สาขาวิชาธุรกิจค้าปลีก</t>
  </si>
  <si>
    <t>&lt; 50%</t>
  </si>
  <si>
    <t>สาขาวิชาพณิชยการ</t>
  </si>
  <si>
    <t>สาขาวิชาการบัญชี</t>
  </si>
  <si>
    <t>รวมสาขาวิชาการบัญชี</t>
  </si>
  <si>
    <t>รวมสาขาวิชาการตลาด</t>
  </si>
  <si>
    <t>สาขาวิชาการเลขานุการ</t>
  </si>
  <si>
    <t>รวมสาขาวิชาการเลขานุการ</t>
  </si>
  <si>
    <t>สาขาวิชาคอมพิวเตอร์ธุรกิจ</t>
  </si>
  <si>
    <t>รวมสาขาวิชาคอมพิวเตอร์ธุรกิจ</t>
  </si>
  <si>
    <t>รวมสาขาวิชาธุรกิจค้าปลีก</t>
  </si>
  <si>
    <t>รวมประเภทวิชาพาณิชยกรรม</t>
  </si>
  <si>
    <t>สาขาวิชาการโรงแรมและ
การท่องเที่ยว</t>
  </si>
  <si>
    <t>รวมสาขางานการท่องเที่ยว</t>
  </si>
  <si>
    <t>รวมระดับ ปวช.</t>
  </si>
  <si>
    <t>รวมประเภทวิชาอุตสาหกรรมท่องเที่ยว</t>
  </si>
  <si>
    <t>ปวส.</t>
  </si>
  <si>
    <t>ประเภทวิชาบริหารธุรกิจ</t>
  </si>
  <si>
    <t>สาขาวิชาการตลาด</t>
  </si>
  <si>
    <t>สาขาวิชาการจัดการโลจิสติกส์</t>
  </si>
  <si>
    <t>สาขางานการจัดการการขนส่ง</t>
  </si>
  <si>
    <t>รวมสาขาวิชาการจัดการโลจิสติกส์</t>
  </si>
  <si>
    <t>สาขาวิชาการจัดการธุรกิจค้าปลีก</t>
  </si>
  <si>
    <t>รวมสาขาวิชาการจัดการธุรกิจค้าปลีก</t>
  </si>
  <si>
    <t>ประเภทวิชาบริหารธุรกิจ(ต่อ)</t>
  </si>
  <si>
    <t>ประเภทวิชาพาณิชยกรรม (ต่อ)</t>
  </si>
  <si>
    <t>ประเภทวิชาเทคโนโลยีสารสนเทศ
และการสื่อสาร</t>
  </si>
  <si>
    <t>สาขาวิชาเทคโนโลยีสารสนเทศ</t>
  </si>
  <si>
    <t>รวมสาขาวิชาเทคโนโลยีสารสนเทศ</t>
  </si>
  <si>
    <t>รวมประเภทวิชาบริหารธุรกิจ</t>
  </si>
  <si>
    <t>รวมระดับ ปวส.</t>
  </si>
  <si>
    <t>รวมทั้งสิ้น</t>
  </si>
  <si>
    <t>รวมประเภทวิชาเทคโนโลยีสารสนเทศและการสื่อสาร</t>
  </si>
  <si>
    <t>ผลการประเมินคุณภาพระดับสถานศึกษา</t>
  </si>
  <si>
    <t>(ลงชื่อ) ........................................... ผู้บันทึก</t>
  </si>
  <si>
    <t xml:space="preserve">            ตำแหน่ง   หัวหน้างานทะเบียน</t>
  </si>
  <si>
    <t>วันที่...... เดือน.......................... พ.ศ. 2557</t>
  </si>
  <si>
    <t>ü</t>
  </si>
  <si>
    <t>ห้องที่
กลุ่มที่</t>
  </si>
  <si>
    <t xml:space="preserve">[/] ดีมาก   [ ] ดี   [ ]  พอใช้   [ ] ต้องปรับปรุง    [ ] ต้องปรับปรุงเร่งด่วน   </t>
  </si>
  <si>
    <t xml:space="preserve">      (นายเกษมชาติ    ทองชา)</t>
  </si>
  <si>
    <t>รวมสาขาวิชาพณิชยการ</t>
  </si>
  <si>
    <t xml:space="preserve">ปวช. </t>
  </si>
  <si>
    <t>ชบ.21</t>
  </si>
  <si>
    <t>ชบ.31</t>
  </si>
  <si>
    <t>ชบ.32</t>
  </si>
  <si>
    <t>ชข.21</t>
  </si>
  <si>
    <t>ชข.22</t>
  </si>
  <si>
    <t>ชข.31</t>
  </si>
  <si>
    <t>ชข.32</t>
  </si>
  <si>
    <t>ชล.21</t>
  </si>
  <si>
    <t>ชล.31</t>
  </si>
  <si>
    <t>ชค.21</t>
  </si>
  <si>
    <t>ชค.22</t>
  </si>
  <si>
    <t>ชค.31</t>
  </si>
  <si>
    <t>ชค.32</t>
  </si>
  <si>
    <t>ชป.11</t>
  </si>
  <si>
    <t>ชท.11</t>
  </si>
  <si>
    <t>ชท.21</t>
  </si>
  <si>
    <t>สบ.11</t>
  </si>
  <si>
    <t>สบ.12</t>
  </si>
  <si>
    <t>สบ.21</t>
  </si>
  <si>
    <t>สต.11</t>
  </si>
  <si>
    <t>สต.12</t>
  </si>
  <si>
    <t>สต.21</t>
  </si>
  <si>
    <t>ชพ.01</t>
  </si>
  <si>
    <t>ชพ.02</t>
  </si>
  <si>
    <t>ชพ.03</t>
  </si>
  <si>
    <t>ชพ.04</t>
  </si>
  <si>
    <t>ชพ.05</t>
  </si>
  <si>
    <t>ชพ.06</t>
  </si>
  <si>
    <t>ชพ.07</t>
  </si>
  <si>
    <t>ชค.11</t>
  </si>
  <si>
    <t>สล.11</t>
  </si>
  <si>
    <t>สค.11</t>
  </si>
  <si>
    <t>สค.21</t>
  </si>
  <si>
    <t>สจ.11</t>
  </si>
  <si>
    <t>สจ.21</t>
  </si>
  <si>
    <t>ตกค้าง</t>
  </si>
  <si>
    <t>ชว.21</t>
  </si>
  <si>
    <t>ชว.31</t>
  </si>
  <si>
    <t>1StarBuck</t>
  </si>
  <si>
    <t>มาตรฐานที่ 1  ผู้เรียนและผู้สำเร็จการศึกษาวิชาชีพ</t>
  </si>
  <si>
    <t>ปีการศึกษา  2556                           แหล่งข้อมูล  งานทะเบียน  วิทยาลัยพณิชยการอินทราชัย</t>
  </si>
  <si>
    <t>ปีการศึกษาที่สำเร็จการศึกษา  2556  ปีการศึกษาแรกเข้าหลักสูตร ปวช.  2554        ปีการศึกษาแรกเข้าหลักสูตร ปวส. 2555</t>
  </si>
  <si>
    <t>จำนวนผู้สำเร็จ
การศึกษา</t>
  </si>
  <si>
    <t>1. ประเภทวิชาพาณิชยกรรม</t>
  </si>
  <si>
    <t>1. ประเภทวิชาบริหารธุรกิจ</t>
  </si>
  <si>
    <t>สต.11(ม6)</t>
  </si>
  <si>
    <t>สต.21(ม6)</t>
  </si>
  <si>
    <t>สค.11(ม6)</t>
  </si>
  <si>
    <t>สค.21(ม6)</t>
  </si>
  <si>
    <t>สจ.11(ม6)</t>
  </si>
  <si>
    <t>สจ.21(ม6)</t>
  </si>
  <si>
    <t>1MK(ม6)</t>
  </si>
  <si>
    <t>1MK</t>
  </si>
  <si>
    <t>1HomePro</t>
  </si>
  <si>
    <t>1HomePro(ม6)</t>
  </si>
  <si>
    <t>1TheMall</t>
  </si>
  <si>
    <t>1TheMall(ม6)</t>
  </si>
  <si>
    <t>2Mk</t>
  </si>
  <si>
    <t>2Mk(ม6)</t>
  </si>
  <si>
    <t>2Central</t>
  </si>
  <si>
    <t>2Central(ม6)</t>
  </si>
  <si>
    <t>2StarBuck</t>
  </si>
  <si>
    <t>ตัวบ่งชี้ที่ 1.7  ร้อยละของผู้สำเร็จการศึกษาตามหลักสูตรเทียบกับแรกเข้า</t>
  </si>
  <si>
    <t>จำนวนผู้เรียนแรกเข้า</t>
  </si>
  <si>
    <t>สาขาวิชาธุรกิจค้าปลีก (ทวิภาคี)</t>
  </si>
  <si>
    <t>จำนวนผู้เรียนแรกเข้าของรุ่นที่สำเร็จการศึกษา  เท่ากับ</t>
  </si>
  <si>
    <t>จำนวนผู้สำเร็จการศึกษาจากผู้เรียนแรกเข้าของรุ่น  เท่ากับ</t>
  </si>
  <si>
    <t>คน</t>
  </si>
  <si>
    <t>ระดับคุณภาพ</t>
  </si>
  <si>
    <t>ค่าคะแนน</t>
  </si>
  <si>
    <t>ต้องปรับปรุง</t>
  </si>
  <si>
    <t>ต้องปรับปรุงเร่งด่วน</t>
  </si>
  <si>
    <t>ร้อยละ 80 ขึ้นไป</t>
  </si>
  <si>
    <t>ร้อยละ 60-69.99</t>
  </si>
  <si>
    <t>ร้อยละ 70-79.99</t>
  </si>
  <si>
    <t>ร้อยละ 50-59.99</t>
  </si>
  <si>
    <t>ต่ำกว่าร้อยละ 50</t>
  </si>
  <si>
    <t xml:space="preserve">[ ] ดีมาก   [/ ] ดี   [ ]  พอใช้   [ ] ต้องปรับปรุง    [ ] ต้องปรับปรุงเร่งด่วน   </t>
  </si>
  <si>
    <t>ห้องที่/
กลุ่มที่</t>
  </si>
  <si>
    <t>การจัดการโลจิสติกส์</t>
  </si>
  <si>
    <t>MK</t>
  </si>
  <si>
    <t>Central</t>
  </si>
  <si>
    <t>สาขาวิชาธุรกิจร้านอาหารและภัตตาคาร</t>
  </si>
  <si>
    <t>สาขาวิชาธุรกิจสรรพสินค้า</t>
  </si>
  <si>
    <t>สาขาวิชาธุรกิจปลีกเฉพาะอย่าง</t>
  </si>
  <si>
    <t>Star Buck</t>
  </si>
  <si>
    <t>(นายเกษมชาติ    ทองชา)</t>
  </si>
  <si>
    <t>สป.11(MK)</t>
  </si>
  <si>
    <t>สป.12(HomePro)</t>
  </si>
  <si>
    <t>สป.13(TheMall)</t>
  </si>
  <si>
    <t>สป.14(StarBuck)</t>
  </si>
  <si>
    <t>สป.21(Mk)</t>
  </si>
  <si>
    <t>สป.22(Central)</t>
  </si>
  <si>
    <t>สป.24(StarBuck)</t>
  </si>
  <si>
    <t xml:space="preserve">[ ] ดีมาก   [/] ดี   [ ]  พอใช้   [ ] ต้องปรับปรุง    [ ] ต้องปรับปรุงเร่งด่วน   </t>
  </si>
  <si>
    <t>สส.11</t>
  </si>
  <si>
    <t>จำนวนผู้เรียนแรกเข้า
ภาคเรียนที่ 1/2555</t>
  </si>
  <si>
    <t>จำนวนผู้สำเร็จ
การศึกษา
ภาคเรียน 4/2556</t>
  </si>
  <si>
    <t>จำนวนผู้เรียนแรกเข้า
ภาคเรียนที่ 1/2554</t>
  </si>
  <si>
    <t>จำนวนผู้สำเร็จ
การศึกษา
ภาคเรียน 6/2556</t>
  </si>
  <si>
    <t xml:space="preserve">[ ] ดีมาก   [ ] ดี   [ ]  พอใช้   [ ] ต้องปรับปรุง    [/] ต้องปรับปรุงเร่งด่วน   </t>
  </si>
  <si>
    <t xml:space="preserve">[ ] ดีมาก   [ ] ดี   [/]  พอใช้   [ ] ต้องปรับปรุง    [ ] ต้องปรับปรุงเร่งด่วน   </t>
  </si>
  <si>
    <t xml:space="preserve">[ ] ดีมาก   [ ] ดี   [ /]  พอใช้   [ ] ต้องปรับปรุง    [ ] ต้องปรับปรุงเร่งด่วน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</si>
</sst>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ngsana New"/>
      <family val="1"/>
    </font>
    <font>
      <b/>
      <sz val="11"/>
      <color theme="1"/>
      <name val="Angsana New"/>
      <family val="1"/>
    </font>
    <font>
      <sz val="8"/>
      <color theme="1"/>
      <name val="Calibri"/>
      <family val="2"/>
      <charset val="22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sz val="14"/>
      <name val="AngsanaUPC"/>
      <family val="1"/>
      <charset val="222"/>
    </font>
    <font>
      <b/>
      <sz val="18"/>
      <color theme="1"/>
      <name val="AngsanaUPC"/>
      <family val="1"/>
      <charset val="222"/>
    </font>
    <font>
      <sz val="14"/>
      <color rgb="FFC00000"/>
      <name val="AngsanaUPC"/>
      <family val="1"/>
      <charset val="222"/>
    </font>
    <font>
      <sz val="18"/>
      <color theme="1"/>
      <name val="AngsanaUPC"/>
      <family val="1"/>
      <charset val="222"/>
    </font>
    <font>
      <sz val="14"/>
      <color theme="1"/>
      <name val="Wingdings"/>
      <charset val="2"/>
    </font>
    <font>
      <sz val="14"/>
      <color rgb="FFFF0000"/>
      <name val="AngsanaUPC"/>
      <family val="1"/>
      <charset val="222"/>
    </font>
    <font>
      <sz val="14"/>
      <color rgb="FFFF0000"/>
      <name val="Wingdings"/>
      <charset val="2"/>
    </font>
    <font>
      <sz val="14"/>
      <name val="Wingdings"/>
      <charset val="2"/>
    </font>
    <font>
      <b/>
      <sz val="18"/>
      <name val="AngsanaUPC"/>
      <family val="1"/>
      <charset val="222"/>
    </font>
    <font>
      <b/>
      <sz val="14"/>
      <name val="AngsanaUPC"/>
      <family val="1"/>
      <charset val="222"/>
    </font>
    <font>
      <sz val="1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textRotation="90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/>
    <xf numFmtId="0" fontId="8" fillId="0" borderId="1" xfId="0" applyFont="1" applyBorder="1"/>
    <xf numFmtId="10" fontId="8" fillId="0" borderId="1" xfId="1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8" fillId="0" borderId="2" xfId="0" applyFont="1" applyBorder="1"/>
    <xf numFmtId="10" fontId="8" fillId="0" borderId="2" xfId="1" applyNumberFormat="1" applyFont="1" applyBorder="1"/>
    <xf numFmtId="0" fontId="11" fillId="0" borderId="1" xfId="0" applyFont="1" applyBorder="1"/>
    <xf numFmtId="10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10" fontId="8" fillId="0" borderId="1" xfId="1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2" xfId="0" applyFont="1" applyBorder="1"/>
    <xf numFmtId="0" fontId="14" fillId="0" borderId="2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6" xfId="0" applyFont="1" applyBorder="1"/>
    <xf numFmtId="10" fontId="13" fillId="0" borderId="1" xfId="1" applyNumberFormat="1" applyFont="1" applyBorder="1"/>
    <xf numFmtId="10" fontId="14" fillId="0" borderId="1" xfId="1" applyNumberFormat="1" applyFont="1" applyBorder="1"/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/>
    <xf numFmtId="0" fontId="13" fillId="0" borderId="1" xfId="0" applyFont="1" applyBorder="1" applyAlignment="1">
      <alignment wrapText="1"/>
    </xf>
    <xf numFmtId="10" fontId="14" fillId="0" borderId="2" xfId="1" applyNumberFormat="1" applyFont="1" applyBorder="1"/>
    <xf numFmtId="0" fontId="16" fillId="0" borderId="1" xfId="0" applyFont="1" applyBorder="1"/>
    <xf numFmtId="0" fontId="16" fillId="0" borderId="6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1" xfId="0" applyFont="1" applyBorder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/>
    <xf numFmtId="10" fontId="14" fillId="0" borderId="10" xfId="1" applyNumberFormat="1" applyFont="1" applyBorder="1"/>
    <xf numFmtId="10" fontId="13" fillId="0" borderId="2" xfId="1" applyNumberFormat="1" applyFont="1" applyBorder="1"/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6" xfId="0" applyFont="1" applyBorder="1"/>
    <xf numFmtId="10" fontId="14" fillId="0" borderId="6" xfId="1" applyNumberFormat="1" applyFont="1" applyBorder="1"/>
    <xf numFmtId="10" fontId="13" fillId="0" borderId="8" xfId="1" applyNumberFormat="1" applyFont="1" applyBorder="1"/>
    <xf numFmtId="165" fontId="13" fillId="0" borderId="8" xfId="2" applyNumberFormat="1" applyFont="1" applyBorder="1"/>
    <xf numFmtId="0" fontId="12" fillId="0" borderId="13" xfId="0" applyFont="1" applyBorder="1" applyAlignment="1">
      <alignment horizontal="center" vertic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10" fontId="19" fillId="0" borderId="1" xfId="1" applyNumberFormat="1" applyFont="1" applyBorder="1"/>
    <xf numFmtId="0" fontId="19" fillId="0" borderId="2" xfId="0" applyFont="1" applyBorder="1"/>
    <xf numFmtId="10" fontId="19" fillId="0" borderId="2" xfId="1" applyNumberFormat="1" applyFon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/>
    <xf numFmtId="10" fontId="19" fillId="0" borderId="10" xfId="1" applyNumberFormat="1" applyFont="1" applyBorder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10" fontId="14" fillId="0" borderId="0" xfId="1" applyNumberFormat="1" applyFont="1" applyBorder="1"/>
    <xf numFmtId="0" fontId="1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/>
    <xf numFmtId="0" fontId="19" fillId="0" borderId="6" xfId="0" applyFont="1" applyBorder="1"/>
    <xf numFmtId="10" fontId="19" fillId="0" borderId="6" xfId="1" applyNumberFormat="1" applyFont="1" applyBorder="1"/>
    <xf numFmtId="165" fontId="19" fillId="0" borderId="8" xfId="2" applyNumberFormat="1" applyFont="1" applyBorder="1"/>
    <xf numFmtId="10" fontId="19" fillId="0" borderId="8" xfId="1" applyNumberFormat="1" applyFont="1" applyBorder="1"/>
    <xf numFmtId="0" fontId="20" fillId="0" borderId="6" xfId="0" applyFont="1" applyBorder="1" applyAlignment="1">
      <alignment horizontal="center"/>
    </xf>
    <xf numFmtId="0" fontId="19" fillId="0" borderId="8" xfId="0" applyFont="1" applyBorder="1"/>
    <xf numFmtId="0" fontId="13" fillId="0" borderId="15" xfId="0" applyFont="1" applyBorder="1" applyAlignment="1">
      <alignment horizontal="left" vertical="top"/>
    </xf>
    <xf numFmtId="165" fontId="14" fillId="0" borderId="8" xfId="2" applyNumberFormat="1" applyFont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10" fontId="13" fillId="0" borderId="0" xfId="1" applyNumberFormat="1" applyFont="1" applyBorder="1"/>
    <xf numFmtId="165" fontId="13" fillId="0" borderId="0" xfId="2" applyNumberFormat="1" applyFont="1" applyBorder="1"/>
    <xf numFmtId="0" fontId="13" fillId="0" borderId="4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0" fontId="13" fillId="0" borderId="1" xfId="1" applyNumberFormat="1" applyFont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10" fontId="13" fillId="0" borderId="5" xfId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10" fontId="13" fillId="0" borderId="5" xfId="1" applyNumberFormat="1" applyFont="1" applyBorder="1" applyAlignment="1">
      <alignment horizontal="center"/>
    </xf>
    <xf numFmtId="165" fontId="13" fillId="0" borderId="8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/>
    <xf numFmtId="0" fontId="21" fillId="0" borderId="10" xfId="0" applyFont="1" applyBorder="1" applyAlignment="1">
      <alignment horizontal="center"/>
    </xf>
    <xf numFmtId="0" fontId="24" fillId="0" borderId="0" xfId="0" applyFont="1"/>
    <xf numFmtId="0" fontId="2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0" fontId="13" fillId="0" borderId="5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/>
    </xf>
    <xf numFmtId="0" fontId="13" fillId="0" borderId="1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23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0" fontId="13" fillId="0" borderId="2" xfId="1" applyNumberFormat="1" applyFont="1" applyBorder="1" applyAlignment="1">
      <alignment horizontal="center" vertical="center"/>
    </xf>
    <xf numFmtId="10" fontId="13" fillId="0" borderId="11" xfId="1" applyNumberFormat="1" applyFont="1" applyBorder="1" applyAlignment="1">
      <alignment horizontal="center" vertical="center"/>
    </xf>
    <xf numFmtId="10" fontId="13" fillId="0" borderId="5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45</xdr:row>
      <xdr:rowOff>126507</xdr:rowOff>
    </xdr:from>
    <xdr:ext cx="5290038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14:m>
                <m:oMath xmlns:m="http://schemas.openxmlformats.org/officeDocument/2006/math">
                  <m:r>
                    <a:rPr lang="th-TH" sz="1100" b="0" i="0">
                      <a:latin typeface="Cambria Math"/>
                    </a:rPr>
                    <m:t> </m:t>
                  </m:r>
                  <m:r>
                    <a:rPr lang="en-US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100" i="1">
                          <a:latin typeface="Cambria Math"/>
                        </a:rPr>
                      </m:ctrlPr>
                    </m:fPr>
                    <m:num>
                      <m:r>
                        <a:rPr lang="th-TH" sz="1100" b="0" i="1">
                          <a:latin typeface="Cambria Math"/>
                        </a:rPr>
                        <m:t>จำนวนผู้สำเร็จการศึกษาจากผู้เรียนแรกเข้าของรุ่น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316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th-TH" sz="1100" b="0" i="1">
                          <a:latin typeface="Cambria Math"/>
                        </a:rPr>
                        <m:t>จำนวนผู้เรียนแรกเข้าของรุ่นที่สำเร็จการศึกษา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356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den>
                  </m:f>
                  <m:r>
                    <a:rPr lang="th-TH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𝑥</m:t>
                  </m:r>
                  <m:r>
                    <a:rPr lang="en-US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100</m:t>
                  </m:r>
                  <m:r>
                    <a:rPr lang="th-TH" sz="1100" b="0" i="1">
                      <a:latin typeface="Cambria Math"/>
                    </a:rPr>
                    <m:t> </m:t>
                  </m:r>
                </m:oMath>
              </a14:m>
              <a:r>
                <a:rPr lang="en-US" sz="1100"/>
                <a:t> = 88.76</a:t>
              </a:r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 i="0">
                  <a:latin typeface="Cambria Math"/>
                </a:rPr>
                <a:t>=(</a:t>
              </a:r>
              <a:r>
                <a:rPr lang="th-TH" sz="1100" b="0" i="0">
                  <a:latin typeface="Cambria Math"/>
                </a:rPr>
                <a:t>จำนวนผู้สำเร็จการศึกษาจากผู้เรียนแรกเข้าของรุ่น</a:t>
              </a:r>
              <a:r>
                <a:rPr lang="en-US" sz="1100" b="0" i="0">
                  <a:latin typeface="Cambria Math"/>
                </a:rPr>
                <a:t> (316))/(</a:t>
              </a:r>
              <a:r>
                <a:rPr lang="th-TH" sz="1100" b="0" i="0">
                  <a:latin typeface="Cambria Math"/>
                </a:rPr>
                <a:t>จำนวนผู้เรียนแรกเข้าของรุ่นที่สำเร็จการศึกษา</a:t>
              </a:r>
              <a:r>
                <a:rPr lang="en-US" sz="1100" b="0" i="0">
                  <a:latin typeface="Cambria Math"/>
                </a:rPr>
                <a:t> (356))</a:t>
              </a:r>
              <a:r>
                <a:rPr lang="th-TH" sz="1100" b="0" i="0">
                  <a:latin typeface="Cambria Math"/>
                </a:rPr>
                <a:t>  </a:t>
              </a:r>
              <a:r>
                <a:rPr lang="en-US" sz="1100" b="0" i="0">
                  <a:latin typeface="Cambria Math"/>
                </a:rPr>
                <a:t>𝑥 100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/>
                <a:t> = 88.76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45</xdr:row>
      <xdr:rowOff>126507</xdr:rowOff>
    </xdr:from>
    <xdr:ext cx="5290038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89134" y="12772776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14:m>
                <m:oMath xmlns:m="http://schemas.openxmlformats.org/officeDocument/2006/math">
                  <m:r>
                    <a:rPr lang="th-TH" sz="1100" b="0" i="0">
                      <a:latin typeface="Cambria Math"/>
                    </a:rPr>
                    <m:t> </m:t>
                  </m:r>
                  <m:r>
                    <a:rPr lang="en-US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100" i="1">
                          <a:latin typeface="Cambria Math"/>
                        </a:rPr>
                      </m:ctrlPr>
                    </m:fPr>
                    <m:num>
                      <m:r>
                        <a:rPr lang="th-TH" sz="1100" b="0" i="1">
                          <a:latin typeface="Cambria Math"/>
                        </a:rPr>
                        <m:t>จำนวนผู้สำเร็จการศึกษาจากผู้เรียนแรกเข้าของรุ่น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316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th-TH" sz="1100" b="0" i="1">
                          <a:latin typeface="Cambria Math"/>
                        </a:rPr>
                        <m:t>จำนวนผู้เรียนแรกเข้าของรุ่นที่สำเร็จการศึกษา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662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den>
                  </m:f>
                  <m:r>
                    <a:rPr lang="th-TH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𝑥</m:t>
                  </m:r>
                  <m:r>
                    <a:rPr lang="en-US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100</m:t>
                  </m:r>
                  <m:r>
                    <a:rPr lang="th-TH" sz="1100" b="0" i="1">
                      <a:latin typeface="Cambria Math"/>
                    </a:rPr>
                    <m:t> </m:t>
                  </m:r>
                </m:oMath>
              </a14:m>
              <a:r>
                <a:rPr lang="en-US" sz="1100"/>
                <a:t> = 47.73</a:t>
              </a:r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89134" y="12772776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 i="0">
                  <a:latin typeface="Cambria Math"/>
                </a:rPr>
                <a:t>=(</a:t>
              </a:r>
              <a:r>
                <a:rPr lang="th-TH" sz="1100" b="0" i="0">
                  <a:latin typeface="Cambria Math"/>
                </a:rPr>
                <a:t>จำนวนผู้สำเร็จการศึกษาจากผู้เรียนแรกเข้าของรุ่น</a:t>
              </a:r>
              <a:r>
                <a:rPr lang="en-US" sz="1100" b="0" i="0">
                  <a:latin typeface="Cambria Math"/>
                </a:rPr>
                <a:t> (316))/(</a:t>
              </a:r>
              <a:r>
                <a:rPr lang="th-TH" sz="1100" b="0" i="0">
                  <a:latin typeface="Cambria Math"/>
                </a:rPr>
                <a:t>จำนวนผู้เรียนแรกเข้าของรุ่นที่สำเร็จการศึกษา</a:t>
              </a:r>
              <a:r>
                <a:rPr lang="en-US" sz="1100" b="0" i="0">
                  <a:latin typeface="Cambria Math"/>
                </a:rPr>
                <a:t> (662))</a:t>
              </a:r>
              <a:r>
                <a:rPr lang="th-TH" sz="1100" b="0" i="0">
                  <a:latin typeface="Cambria Math"/>
                </a:rPr>
                <a:t>  </a:t>
              </a:r>
              <a:r>
                <a:rPr lang="en-US" sz="1100" b="0" i="0">
                  <a:latin typeface="Cambria Math"/>
                </a:rPr>
                <a:t>𝑥 100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/>
                <a:t> = 47.73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69</xdr:row>
      <xdr:rowOff>126507</xdr:rowOff>
    </xdr:from>
    <xdr:ext cx="5290038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14:m>
                <m:oMath xmlns:m="http://schemas.openxmlformats.org/officeDocument/2006/math">
                  <m:r>
                    <a:rPr lang="th-TH" sz="1100" b="0" i="0">
                      <a:latin typeface="Cambria Math"/>
                    </a:rPr>
                    <m:t> </m:t>
                  </m:r>
                  <m:r>
                    <a:rPr lang="en-US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100" i="1">
                          <a:latin typeface="Cambria Math"/>
                        </a:rPr>
                      </m:ctrlPr>
                    </m:fPr>
                    <m:num>
                      <m:r>
                        <a:rPr lang="th-TH" sz="1100" b="0" i="1">
                          <a:latin typeface="Cambria Math"/>
                        </a:rPr>
                        <m:t>จำนวนผู้สำเร็จการศึกษาจากผู้เรียนแรกเข้าของรุ่น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316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th-TH" sz="1100" b="0" i="1">
                          <a:latin typeface="Cambria Math"/>
                        </a:rPr>
                        <m:t>จำนวนผู้เรียนแรกเข้าของรุ่นที่สำเร็จการศึกษา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th-TH" sz="1100" b="0" i="1">
                          <a:latin typeface="Cambria Math"/>
                        </a:rPr>
                        <m:t>662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den>
                  </m:f>
                  <m:r>
                    <a:rPr lang="th-TH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𝑥</m:t>
                  </m:r>
                  <m:r>
                    <a:rPr lang="en-US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100</m:t>
                  </m:r>
                  <m:r>
                    <a:rPr lang="th-TH" sz="1100" b="0" i="1">
                      <a:latin typeface="Cambria Math"/>
                    </a:rPr>
                    <m:t> </m:t>
                  </m:r>
                </m:oMath>
              </a14:m>
              <a:r>
                <a:rPr lang="en-US" sz="1100"/>
                <a:t> = </a:t>
              </a:r>
              <a:r>
                <a:rPr lang="th-TH" sz="1100"/>
                <a:t>47.73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 i="0">
                  <a:latin typeface="Cambria Math"/>
                </a:rPr>
                <a:t>=(</a:t>
              </a:r>
              <a:r>
                <a:rPr lang="th-TH" sz="1100" b="0" i="0">
                  <a:latin typeface="Cambria Math"/>
                </a:rPr>
                <a:t>จำนวนผู้สำเร็จการศึกษาจากผู้เรียนแรกเข้าของรุ่น</a:t>
              </a:r>
              <a:r>
                <a:rPr lang="en-US" sz="1100" b="0" i="0">
                  <a:latin typeface="Cambria Math"/>
                </a:rPr>
                <a:t> (316))/(</a:t>
              </a:r>
              <a:r>
                <a:rPr lang="th-TH" sz="1100" b="0" i="0">
                  <a:latin typeface="Cambria Math"/>
                </a:rPr>
                <a:t>จำนวนผู้เรียนแรกเข้าของรุ่นที่สำเร็จการศึกษา</a:t>
              </a:r>
              <a:r>
                <a:rPr lang="en-US" sz="1100" b="0" i="0">
                  <a:latin typeface="Cambria Math"/>
                </a:rPr>
                <a:t> (</a:t>
              </a:r>
              <a:r>
                <a:rPr lang="th-TH" sz="1100" b="0" i="0">
                  <a:latin typeface="Cambria Math"/>
                </a:rPr>
                <a:t>662</a:t>
              </a:r>
              <a:r>
                <a:rPr lang="en-US" sz="1100" b="0" i="0">
                  <a:latin typeface="Cambria Math"/>
                </a:rPr>
                <a:t>))</a:t>
              </a:r>
              <a:r>
                <a:rPr lang="th-TH" sz="1100" b="0" i="0">
                  <a:latin typeface="Cambria Math"/>
                </a:rPr>
                <a:t>  </a:t>
              </a:r>
              <a:r>
                <a:rPr lang="en-US" sz="1100" b="0" i="0">
                  <a:latin typeface="Cambria Math"/>
                </a:rPr>
                <a:t>𝑥 100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/>
                <a:t> = </a:t>
              </a:r>
              <a:r>
                <a:rPr lang="th-TH" sz="1100"/>
                <a:t>47.73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46</xdr:row>
      <xdr:rowOff>126507</xdr:rowOff>
    </xdr:from>
    <xdr:ext cx="5290038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14:m>
                <m:oMath xmlns:m="http://schemas.openxmlformats.org/officeDocument/2006/math">
                  <m:r>
                    <a:rPr lang="th-TH" sz="1100" b="0" i="0">
                      <a:latin typeface="Cambria Math"/>
                    </a:rPr>
                    <m:t> </m:t>
                  </m:r>
                  <m:r>
                    <a:rPr lang="en-US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100" i="1">
                          <a:latin typeface="Cambria Math"/>
                        </a:rPr>
                      </m:ctrlPr>
                    </m:fPr>
                    <m:num>
                      <m:r>
                        <a:rPr lang="th-TH" sz="1100" b="0" i="1">
                          <a:latin typeface="Cambria Math"/>
                        </a:rPr>
                        <m:t>จำนวนผู้สำเร็จการศึกษาจากผู้เรียนแรกเข้าของรุ่น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316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th-TH" sz="1100" b="0" i="1">
                          <a:latin typeface="Cambria Math"/>
                        </a:rPr>
                        <m:t>จำนวนผู้เรียนแรกเข้าของรุ่นที่สำเร็จการศึกษา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521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den>
                  </m:f>
                  <m:r>
                    <a:rPr lang="th-TH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𝑥</m:t>
                  </m:r>
                  <m:r>
                    <a:rPr lang="en-US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100</m:t>
                  </m:r>
                  <m:r>
                    <a:rPr lang="th-TH" sz="1100" b="0" i="1">
                      <a:latin typeface="Cambria Math"/>
                    </a:rPr>
                    <m:t> </m:t>
                  </m:r>
                </m:oMath>
              </a14:m>
              <a:r>
                <a:rPr lang="en-US" sz="1100"/>
                <a:t> = 60.65</a:t>
              </a:r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85471" y="128900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 i="0">
                  <a:latin typeface="Cambria Math"/>
                </a:rPr>
                <a:t>=(</a:t>
              </a:r>
              <a:r>
                <a:rPr lang="th-TH" sz="1100" b="0" i="0">
                  <a:latin typeface="Cambria Math"/>
                </a:rPr>
                <a:t>จำนวนผู้สำเร็จการศึกษาจากผู้เรียนแรกเข้าของรุ่น</a:t>
              </a:r>
              <a:r>
                <a:rPr lang="en-US" sz="1100" b="0" i="0">
                  <a:latin typeface="Cambria Math"/>
                </a:rPr>
                <a:t> (316))/(</a:t>
              </a:r>
              <a:r>
                <a:rPr lang="th-TH" sz="1100" b="0" i="0">
                  <a:latin typeface="Cambria Math"/>
                </a:rPr>
                <a:t>จำนวนผู้เรียนแรกเข้าของรุ่นที่สำเร็จการศึกษา</a:t>
              </a:r>
              <a:r>
                <a:rPr lang="en-US" sz="1100" b="0" i="0">
                  <a:latin typeface="Cambria Math"/>
                </a:rPr>
                <a:t> (521))</a:t>
              </a:r>
              <a:r>
                <a:rPr lang="th-TH" sz="1100" b="0" i="0">
                  <a:latin typeface="Cambria Math"/>
                </a:rPr>
                <a:t>  </a:t>
              </a:r>
              <a:r>
                <a:rPr lang="en-US" sz="1100" b="0" i="0">
                  <a:latin typeface="Cambria Math"/>
                </a:rPr>
                <a:t>𝑥 100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/>
                <a:t> = 60.65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461596</xdr:colOff>
      <xdr:row>69</xdr:row>
      <xdr:rowOff>126507</xdr:rowOff>
    </xdr:from>
    <xdr:ext cx="5290038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85471" y="193289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14:m>
                <m:oMath xmlns:m="http://schemas.openxmlformats.org/officeDocument/2006/math">
                  <m:r>
                    <a:rPr lang="th-TH" sz="1100" b="0" i="0">
                      <a:latin typeface="Cambria Math"/>
                    </a:rPr>
                    <m:t> </m:t>
                  </m:r>
                  <m:r>
                    <a:rPr lang="en-US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100" i="1">
                          <a:latin typeface="Cambria Math"/>
                        </a:rPr>
                      </m:ctrlPr>
                    </m:fPr>
                    <m:num>
                      <m:r>
                        <a:rPr lang="th-TH" sz="1100" b="0" i="1">
                          <a:latin typeface="Cambria Math"/>
                        </a:rPr>
                        <m:t>จำนวนผู้สำเร็จการศึกษาจากผู้เรียนแรกเข้าของรุ่น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316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th-TH" sz="1100" b="0" i="1">
                          <a:latin typeface="Cambria Math"/>
                        </a:rPr>
                        <m:t>จำนวนผู้เรียนแรกเข้าของรุ่นที่สำเร็จการศึกษา</m:t>
                      </m:r>
                      <m:r>
                        <a:rPr lang="en-US" sz="1100" b="0" i="1">
                          <a:latin typeface="Cambria Math"/>
                        </a:rPr>
                        <m:t> (</m:t>
                      </m:r>
                      <m:r>
                        <a:rPr lang="en-US" sz="1100" b="0" i="1">
                          <a:latin typeface="Cambria Math"/>
                        </a:rPr>
                        <m:t>521</m:t>
                      </m:r>
                      <m:r>
                        <a:rPr lang="en-US" sz="1100" b="0" i="1">
                          <a:latin typeface="Cambria Math"/>
                        </a:rPr>
                        <m:t>)</m:t>
                      </m:r>
                    </m:den>
                  </m:f>
                  <m:r>
                    <a:rPr lang="th-TH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𝑥</m:t>
                  </m:r>
                  <m:r>
                    <a:rPr lang="en-US" sz="1100" b="0" i="1">
                      <a:latin typeface="Cambria Math"/>
                    </a:rPr>
                    <m:t> </m:t>
                  </m:r>
                  <m:r>
                    <a:rPr lang="en-US" sz="1100" b="0" i="1">
                      <a:latin typeface="Cambria Math"/>
                    </a:rPr>
                    <m:t>100</m:t>
                  </m:r>
                  <m:r>
                    <a:rPr lang="th-TH" sz="1100" b="0" i="1">
                      <a:latin typeface="Cambria Math"/>
                    </a:rPr>
                    <m:t> </m:t>
                  </m:r>
                </m:oMath>
              </a14:m>
              <a:r>
                <a:rPr lang="en-US" sz="1100"/>
                <a:t> = 60.65</a:t>
              </a:r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85471" y="19328907"/>
              <a:ext cx="5290038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th-TH" sz="1100"/>
                <a:t>ร้อยละ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 i="0">
                  <a:latin typeface="Cambria Math"/>
                </a:rPr>
                <a:t>=(</a:t>
              </a:r>
              <a:r>
                <a:rPr lang="th-TH" sz="1100" b="0" i="0">
                  <a:latin typeface="Cambria Math"/>
                </a:rPr>
                <a:t>จำนวนผู้สำเร็จการศึกษาจากผู้เรียนแรกเข้าของรุ่น</a:t>
              </a:r>
              <a:r>
                <a:rPr lang="en-US" sz="1100" b="0" i="0">
                  <a:latin typeface="Cambria Math"/>
                </a:rPr>
                <a:t> (316))/(</a:t>
              </a:r>
              <a:r>
                <a:rPr lang="th-TH" sz="1100" b="0" i="0">
                  <a:latin typeface="Cambria Math"/>
                </a:rPr>
                <a:t>จำนวนผู้เรียนแรกเข้าของรุ่นที่สำเร็จการศึกษา</a:t>
              </a:r>
              <a:r>
                <a:rPr lang="en-US" sz="1100" b="0" i="0">
                  <a:latin typeface="Cambria Math"/>
                </a:rPr>
                <a:t> (521))</a:t>
              </a:r>
              <a:r>
                <a:rPr lang="th-TH" sz="1100" b="0" i="0">
                  <a:latin typeface="Cambria Math"/>
                </a:rPr>
                <a:t>  </a:t>
              </a:r>
              <a:r>
                <a:rPr lang="en-US" sz="1100" b="0" i="0">
                  <a:latin typeface="Cambria Math"/>
                </a:rPr>
                <a:t>𝑥 100</a:t>
              </a:r>
              <a:r>
                <a:rPr lang="th-TH" sz="1100" b="0" i="0">
                  <a:latin typeface="Cambria Math"/>
                </a:rPr>
                <a:t> </a:t>
              </a:r>
              <a:r>
                <a:rPr lang="en-US" sz="1100"/>
                <a:t> = 60.65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7" zoomScale="110" zoomScaleNormal="110" workbookViewId="0">
      <selection activeCell="I14" sqref="I14"/>
    </sheetView>
  </sheetViews>
  <sheetFormatPr defaultRowHeight="15"/>
  <cols>
    <col min="1" max="1" width="8.140625" customWidth="1"/>
    <col min="2" max="2" width="19.42578125" bestFit="1" customWidth="1"/>
    <col min="3" max="3" width="3.140625" bestFit="1" customWidth="1"/>
    <col min="4" max="4" width="5.140625" bestFit="1" customWidth="1"/>
    <col min="5" max="6" width="3.140625" bestFit="1" customWidth="1"/>
    <col min="7" max="7" width="6.42578125" bestFit="1" customWidth="1"/>
    <col min="8" max="8" width="5.85546875" customWidth="1"/>
    <col min="9" max="9" width="5.28515625" customWidth="1"/>
    <col min="10" max="10" width="5.42578125" customWidth="1"/>
    <col min="11" max="11" width="6.140625" customWidth="1"/>
    <col min="12" max="12" width="6.42578125" bestFit="1" customWidth="1"/>
    <col min="13" max="13" width="5.42578125" customWidth="1"/>
    <col min="14" max="14" width="5.28515625" customWidth="1"/>
    <col min="15" max="15" width="5.42578125" customWidth="1"/>
    <col min="16" max="16" width="5.7109375" customWidth="1"/>
    <col min="17" max="17" width="6.42578125" bestFit="1" customWidth="1"/>
  </cols>
  <sheetData>
    <row r="2" spans="1:18" s="5" customFormat="1" ht="20.25" customHeight="1">
      <c r="A2" s="203" t="s">
        <v>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8" s="5" customFormat="1" ht="16.5">
      <c r="A3" s="4" t="s">
        <v>25</v>
      </c>
    </row>
    <row r="4" spans="1:18" s="5" customFormat="1" ht="16.5">
      <c r="A4" s="4" t="s">
        <v>24</v>
      </c>
    </row>
    <row r="5" spans="1:18" ht="6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>
      <c r="A6" s="204" t="s">
        <v>0</v>
      </c>
      <c r="B6" s="204" t="s">
        <v>1</v>
      </c>
      <c r="C6" s="204" t="s">
        <v>2</v>
      </c>
      <c r="D6" s="204"/>
      <c r="E6" s="204"/>
      <c r="F6" s="204"/>
      <c r="G6" s="204"/>
      <c r="H6" s="204" t="s">
        <v>3</v>
      </c>
      <c r="I6" s="204"/>
      <c r="J6" s="204"/>
      <c r="K6" s="204"/>
      <c r="L6" s="204"/>
      <c r="M6" s="204" t="s">
        <v>4</v>
      </c>
      <c r="N6" s="204"/>
      <c r="O6" s="204"/>
      <c r="P6" s="204"/>
      <c r="Q6" s="204"/>
    </row>
    <row r="7" spans="1:18" ht="153.75">
      <c r="A7" s="204"/>
      <c r="B7" s="204"/>
      <c r="C7" s="7" t="s">
        <v>22</v>
      </c>
      <c r="D7" s="7" t="s">
        <v>23</v>
      </c>
      <c r="E7" s="7" t="s">
        <v>6</v>
      </c>
      <c r="F7" s="7" t="s">
        <v>27</v>
      </c>
      <c r="G7" s="7" t="s">
        <v>7</v>
      </c>
      <c r="H7" s="7" t="s">
        <v>22</v>
      </c>
      <c r="I7" s="7" t="s">
        <v>23</v>
      </c>
      <c r="J7" s="7" t="s">
        <v>6</v>
      </c>
      <c r="K7" s="7" t="s">
        <v>29</v>
      </c>
      <c r="L7" s="7" t="s">
        <v>7</v>
      </c>
      <c r="M7" s="7" t="s">
        <v>22</v>
      </c>
      <c r="N7" s="7" t="s">
        <v>23</v>
      </c>
      <c r="O7" s="7" t="s">
        <v>6</v>
      </c>
      <c r="P7" s="7" t="s">
        <v>27</v>
      </c>
      <c r="Q7" s="7" t="s">
        <v>7</v>
      </c>
      <c r="R7" s="1"/>
    </row>
    <row r="8" spans="1:18" s="2" customFormat="1" ht="14.25" customHeight="1">
      <c r="A8" s="8" t="s">
        <v>8</v>
      </c>
      <c r="B8" s="8" t="s">
        <v>9</v>
      </c>
      <c r="C8" s="8">
        <v>313</v>
      </c>
      <c r="D8" s="8">
        <v>56</v>
      </c>
      <c r="E8" s="8">
        <f>C8-D8</f>
        <v>257</v>
      </c>
      <c r="F8" s="9">
        <v>170</v>
      </c>
      <c r="G8" s="10">
        <f>F8/E8</f>
        <v>0.66147859922178986</v>
      </c>
      <c r="H8" s="11" t="s">
        <v>10</v>
      </c>
      <c r="I8" s="11" t="s">
        <v>10</v>
      </c>
      <c r="J8" s="11" t="s">
        <v>10</v>
      </c>
      <c r="K8" s="11" t="s">
        <v>10</v>
      </c>
      <c r="L8" s="11" t="s">
        <v>10</v>
      </c>
      <c r="M8" s="11" t="s">
        <v>10</v>
      </c>
      <c r="N8" s="11" t="s">
        <v>10</v>
      </c>
      <c r="O8" s="11" t="s">
        <v>10</v>
      </c>
      <c r="P8" s="11" t="s">
        <v>10</v>
      </c>
      <c r="Q8" s="11" t="s">
        <v>10</v>
      </c>
    </row>
    <row r="9" spans="1:18" s="2" customFormat="1" ht="14.25" customHeight="1">
      <c r="A9" s="8"/>
      <c r="B9" s="8" t="s">
        <v>11</v>
      </c>
      <c r="C9" s="11" t="s">
        <v>10</v>
      </c>
      <c r="D9" s="11" t="s">
        <v>10</v>
      </c>
      <c r="E9" s="11" t="s">
        <v>10</v>
      </c>
      <c r="F9" s="12" t="s">
        <v>10</v>
      </c>
      <c r="G9" s="12" t="s">
        <v>10</v>
      </c>
      <c r="H9" s="13">
        <v>46</v>
      </c>
      <c r="I9" s="14">
        <v>4</v>
      </c>
      <c r="J9" s="13">
        <f>H9-I9</f>
        <v>42</v>
      </c>
      <c r="K9" s="9">
        <v>42</v>
      </c>
      <c r="L9" s="10">
        <f>K9/J9</f>
        <v>1</v>
      </c>
      <c r="M9" s="13">
        <v>62</v>
      </c>
      <c r="N9" s="13">
        <v>6</v>
      </c>
      <c r="O9" s="13">
        <f>M9-N9</f>
        <v>56</v>
      </c>
      <c r="P9" s="9">
        <v>55</v>
      </c>
      <c r="Q9" s="10">
        <f>P9/O9</f>
        <v>0.9821428571428571</v>
      </c>
    </row>
    <row r="10" spans="1:18" s="2" customFormat="1" ht="14.25" customHeight="1">
      <c r="A10" s="8"/>
      <c r="B10" s="8" t="s">
        <v>12</v>
      </c>
      <c r="C10" s="11" t="s">
        <v>10</v>
      </c>
      <c r="D10" s="11" t="s">
        <v>10</v>
      </c>
      <c r="E10" s="11" t="s">
        <v>10</v>
      </c>
      <c r="F10" s="12" t="s">
        <v>10</v>
      </c>
      <c r="G10" s="12" t="s">
        <v>10</v>
      </c>
      <c r="H10" s="13">
        <v>74</v>
      </c>
      <c r="I10" s="14">
        <v>8</v>
      </c>
      <c r="J10" s="13">
        <f t="shared" ref="J10:J24" si="0">H10-I10</f>
        <v>66</v>
      </c>
      <c r="K10" s="9">
        <v>48</v>
      </c>
      <c r="L10" s="10">
        <f t="shared" ref="L10:L13" si="1">K10/J10</f>
        <v>0.72727272727272729</v>
      </c>
      <c r="M10" s="13">
        <v>54</v>
      </c>
      <c r="N10" s="13">
        <v>0</v>
      </c>
      <c r="O10" s="13">
        <f t="shared" ref="O10:O12" si="2">M10-N10</f>
        <v>54</v>
      </c>
      <c r="P10" s="9">
        <v>49</v>
      </c>
      <c r="Q10" s="10">
        <f t="shared" ref="Q10:Q12" si="3">P10/O10</f>
        <v>0.90740740740740744</v>
      </c>
    </row>
    <row r="11" spans="1:18" s="2" customFormat="1" ht="14.25" customHeight="1">
      <c r="A11" s="8"/>
      <c r="B11" s="8" t="s">
        <v>13</v>
      </c>
      <c r="C11" s="11" t="s">
        <v>10</v>
      </c>
      <c r="D11" s="11" t="s">
        <v>10</v>
      </c>
      <c r="E11" s="11" t="s">
        <v>10</v>
      </c>
      <c r="F11" s="12" t="s">
        <v>10</v>
      </c>
      <c r="G11" s="12" t="s">
        <v>10</v>
      </c>
      <c r="H11" s="13">
        <v>25</v>
      </c>
      <c r="I11" s="14">
        <v>4</v>
      </c>
      <c r="J11" s="13">
        <f t="shared" si="0"/>
        <v>21</v>
      </c>
      <c r="K11" s="9">
        <v>9</v>
      </c>
      <c r="L11" s="10">
        <f t="shared" si="1"/>
        <v>0.42857142857142855</v>
      </c>
      <c r="M11" s="13">
        <v>31</v>
      </c>
      <c r="N11" s="13">
        <v>4</v>
      </c>
      <c r="O11" s="13">
        <f t="shared" si="2"/>
        <v>27</v>
      </c>
      <c r="P11" s="9">
        <v>24</v>
      </c>
      <c r="Q11" s="10">
        <f t="shared" si="3"/>
        <v>0.88888888888888884</v>
      </c>
    </row>
    <row r="12" spans="1:18" s="2" customFormat="1" ht="14.25" customHeight="1">
      <c r="A12" s="8"/>
      <c r="B12" s="8" t="s">
        <v>14</v>
      </c>
      <c r="C12" s="11" t="s">
        <v>10</v>
      </c>
      <c r="D12" s="11" t="s">
        <v>10</v>
      </c>
      <c r="E12" s="11" t="s">
        <v>10</v>
      </c>
      <c r="F12" s="12" t="s">
        <v>10</v>
      </c>
      <c r="G12" s="12" t="s">
        <v>10</v>
      </c>
      <c r="H12" s="13">
        <v>59</v>
      </c>
      <c r="I12" s="14">
        <v>0</v>
      </c>
      <c r="J12" s="13">
        <f t="shared" si="0"/>
        <v>59</v>
      </c>
      <c r="K12" s="9">
        <v>58</v>
      </c>
      <c r="L12" s="10">
        <f t="shared" si="1"/>
        <v>0.98305084745762716</v>
      </c>
      <c r="M12" s="13">
        <v>62</v>
      </c>
      <c r="N12" s="13">
        <v>2</v>
      </c>
      <c r="O12" s="13">
        <f t="shared" si="2"/>
        <v>60</v>
      </c>
      <c r="P12" s="9">
        <v>55</v>
      </c>
      <c r="Q12" s="10">
        <f t="shared" si="3"/>
        <v>0.91666666666666663</v>
      </c>
    </row>
    <row r="13" spans="1:18" s="2" customFormat="1" ht="14.25" customHeight="1">
      <c r="A13" s="8"/>
      <c r="B13" s="8" t="s">
        <v>15</v>
      </c>
      <c r="C13" s="8">
        <v>45</v>
      </c>
      <c r="D13" s="8">
        <v>7</v>
      </c>
      <c r="E13" s="8">
        <f>C13-D13</f>
        <v>38</v>
      </c>
      <c r="F13" s="9">
        <v>23</v>
      </c>
      <c r="G13" s="10">
        <f>F13/E13</f>
        <v>0.60526315789473684</v>
      </c>
      <c r="H13" s="15">
        <v>31</v>
      </c>
      <c r="I13" s="14">
        <v>7</v>
      </c>
      <c r="J13" s="13">
        <f t="shared" si="0"/>
        <v>24</v>
      </c>
      <c r="K13" s="16">
        <v>17</v>
      </c>
      <c r="L13" s="10">
        <f t="shared" si="1"/>
        <v>0.70833333333333337</v>
      </c>
      <c r="M13" s="15" t="s">
        <v>10</v>
      </c>
      <c r="N13" s="15" t="s">
        <v>10</v>
      </c>
      <c r="O13" s="15" t="s">
        <v>10</v>
      </c>
      <c r="P13" s="12" t="s">
        <v>10</v>
      </c>
      <c r="Q13" s="12" t="s">
        <v>10</v>
      </c>
    </row>
    <row r="14" spans="1:18" s="2" customFormat="1" ht="14.25" customHeight="1">
      <c r="A14" s="8"/>
      <c r="B14" s="8" t="s">
        <v>16</v>
      </c>
      <c r="C14" s="17">
        <v>25</v>
      </c>
      <c r="D14" s="17">
        <v>13</v>
      </c>
      <c r="E14" s="8">
        <f>C14-D14</f>
        <v>12</v>
      </c>
      <c r="F14" s="9">
        <v>8</v>
      </c>
      <c r="G14" s="10">
        <f t="shared" ref="G14:G15" si="4">F14/E14</f>
        <v>0.66666666666666663</v>
      </c>
      <c r="H14" s="18">
        <v>39</v>
      </c>
      <c r="I14" s="19">
        <v>3</v>
      </c>
      <c r="J14" s="13">
        <f t="shared" si="0"/>
        <v>36</v>
      </c>
      <c r="K14" s="20">
        <v>27</v>
      </c>
      <c r="L14" s="21">
        <f>K14/J14</f>
        <v>0.75</v>
      </c>
      <c r="M14" s="18">
        <v>10</v>
      </c>
      <c r="N14" s="18">
        <v>0</v>
      </c>
      <c r="O14" s="18">
        <f>M14-N14</f>
        <v>10</v>
      </c>
      <c r="P14" s="20">
        <v>10</v>
      </c>
      <c r="Q14" s="21">
        <f>P14/O14</f>
        <v>1</v>
      </c>
    </row>
    <row r="15" spans="1:18" s="2" customFormat="1" ht="14.25" customHeight="1">
      <c r="A15" s="202" t="s">
        <v>17</v>
      </c>
      <c r="B15" s="202"/>
      <c r="C15" s="8">
        <f>SUM(C8:C14)</f>
        <v>383</v>
      </c>
      <c r="D15" s="8">
        <f t="shared" ref="D15:F15" si="5">SUM(D8:D14)</f>
        <v>76</v>
      </c>
      <c r="E15" s="8">
        <f t="shared" si="5"/>
        <v>307</v>
      </c>
      <c r="F15" s="9">
        <f t="shared" si="5"/>
        <v>201</v>
      </c>
      <c r="G15" s="10">
        <f t="shared" si="4"/>
        <v>0.65472312703583058</v>
      </c>
      <c r="H15" s="13">
        <f>SUM(H9:H14)</f>
        <v>274</v>
      </c>
      <c r="I15" s="14">
        <f t="shared" ref="I15:K15" si="6">SUM(I9:I14)</f>
        <v>26</v>
      </c>
      <c r="J15" s="13">
        <f t="shared" si="0"/>
        <v>248</v>
      </c>
      <c r="K15" s="9">
        <f t="shared" si="6"/>
        <v>201</v>
      </c>
      <c r="L15" s="10">
        <f>K15/J15</f>
        <v>0.81048387096774188</v>
      </c>
      <c r="M15" s="13">
        <f>SUM(M9:M14)</f>
        <v>219</v>
      </c>
      <c r="N15" s="13">
        <f t="shared" ref="N15:P15" si="7">SUM(N9:N14)</f>
        <v>12</v>
      </c>
      <c r="O15" s="13">
        <f t="shared" si="7"/>
        <v>207</v>
      </c>
      <c r="P15" s="9">
        <f t="shared" si="7"/>
        <v>193</v>
      </c>
      <c r="Q15" s="10">
        <f>P15/O15</f>
        <v>0.93236714975845414</v>
      </c>
    </row>
    <row r="16" spans="1:18" s="2" customFormat="1" ht="14.25" customHeight="1">
      <c r="A16" s="8" t="s">
        <v>18</v>
      </c>
      <c r="B16" s="8"/>
      <c r="C16" s="22"/>
      <c r="D16" s="22"/>
      <c r="E16" s="22"/>
      <c r="F16" s="22"/>
      <c r="G16" s="23"/>
      <c r="H16" s="15"/>
      <c r="I16" s="14"/>
      <c r="J16" s="13"/>
      <c r="K16" s="24"/>
      <c r="L16" s="24"/>
      <c r="M16" s="24"/>
      <c r="N16" s="24"/>
      <c r="O16" s="24"/>
      <c r="P16" s="24"/>
      <c r="Q16" s="24"/>
    </row>
    <row r="17" spans="1:17" s="2" customFormat="1" ht="14.25" customHeight="1">
      <c r="A17" s="8"/>
      <c r="B17" s="8" t="s">
        <v>11</v>
      </c>
      <c r="C17" s="15">
        <v>35</v>
      </c>
      <c r="D17" s="15">
        <v>7</v>
      </c>
      <c r="E17" s="15">
        <f>C17-D17</f>
        <v>28</v>
      </c>
      <c r="F17" s="12">
        <v>28</v>
      </c>
      <c r="G17" s="25">
        <f>F17/E17</f>
        <v>1</v>
      </c>
      <c r="H17" s="13">
        <v>37</v>
      </c>
      <c r="I17" s="14">
        <v>1</v>
      </c>
      <c r="J17" s="13">
        <f t="shared" si="0"/>
        <v>36</v>
      </c>
      <c r="K17" s="9">
        <v>35</v>
      </c>
      <c r="L17" s="10">
        <f>K17/J17</f>
        <v>0.97222222222222221</v>
      </c>
      <c r="M17" s="22"/>
      <c r="N17" s="22"/>
      <c r="O17" s="22"/>
      <c r="P17" s="22"/>
      <c r="Q17" s="23"/>
    </row>
    <row r="18" spans="1:17" s="2" customFormat="1" ht="14.25" customHeight="1">
      <c r="A18" s="8"/>
      <c r="B18" s="8" t="s">
        <v>19</v>
      </c>
      <c r="C18" s="15">
        <v>52</v>
      </c>
      <c r="D18" s="15">
        <v>4</v>
      </c>
      <c r="E18" s="15">
        <f t="shared" ref="E18:E24" si="8">C18-D18</f>
        <v>48</v>
      </c>
      <c r="F18" s="12">
        <v>26</v>
      </c>
      <c r="G18" s="25">
        <f t="shared" ref="G18:G24" si="9">F18/E18</f>
        <v>0.54166666666666663</v>
      </c>
      <c r="H18" s="13">
        <v>21</v>
      </c>
      <c r="I18" s="14">
        <v>0</v>
      </c>
      <c r="J18" s="13">
        <f t="shared" si="0"/>
        <v>21</v>
      </c>
      <c r="K18" s="9">
        <v>21</v>
      </c>
      <c r="L18" s="10">
        <f t="shared" ref="L18:L24" si="10">K18/J18</f>
        <v>1</v>
      </c>
      <c r="M18" s="22"/>
      <c r="N18" s="22"/>
      <c r="O18" s="22"/>
      <c r="P18" s="22"/>
      <c r="Q18" s="23"/>
    </row>
    <row r="19" spans="1:17" s="2" customFormat="1" ht="14.25" customHeight="1">
      <c r="A19" s="8"/>
      <c r="B19" s="8" t="s">
        <v>13</v>
      </c>
      <c r="C19" s="15">
        <v>19</v>
      </c>
      <c r="D19" s="15">
        <v>1</v>
      </c>
      <c r="E19" s="15">
        <f t="shared" si="8"/>
        <v>18</v>
      </c>
      <c r="F19" s="12">
        <v>16</v>
      </c>
      <c r="G19" s="25">
        <f t="shared" si="9"/>
        <v>0.88888888888888884</v>
      </c>
      <c r="H19" s="15" t="s">
        <v>10</v>
      </c>
      <c r="I19" s="15" t="s">
        <v>10</v>
      </c>
      <c r="J19" s="15" t="s">
        <v>10</v>
      </c>
      <c r="K19" s="12" t="s">
        <v>10</v>
      </c>
      <c r="L19" s="25" t="s">
        <v>10</v>
      </c>
      <c r="M19" s="22"/>
      <c r="N19" s="22"/>
      <c r="O19" s="22"/>
      <c r="P19" s="22"/>
      <c r="Q19" s="23"/>
    </row>
    <row r="20" spans="1:17" s="2" customFormat="1" ht="14.25" customHeight="1">
      <c r="A20" s="8"/>
      <c r="B20" s="8" t="s">
        <v>14</v>
      </c>
      <c r="C20" s="15">
        <v>25</v>
      </c>
      <c r="D20" s="15">
        <v>0</v>
      </c>
      <c r="E20" s="15">
        <f t="shared" si="8"/>
        <v>25</v>
      </c>
      <c r="F20" s="12">
        <v>23</v>
      </c>
      <c r="G20" s="25">
        <f t="shared" si="9"/>
        <v>0.92</v>
      </c>
      <c r="H20" s="13">
        <v>34</v>
      </c>
      <c r="I20" s="14">
        <v>1</v>
      </c>
      <c r="J20" s="13">
        <f t="shared" si="0"/>
        <v>33</v>
      </c>
      <c r="K20" s="9">
        <v>32</v>
      </c>
      <c r="L20" s="10">
        <f t="shared" si="10"/>
        <v>0.96969696969696972</v>
      </c>
      <c r="M20" s="22"/>
      <c r="N20" s="22"/>
      <c r="O20" s="22"/>
      <c r="P20" s="22"/>
      <c r="Q20" s="23"/>
    </row>
    <row r="21" spans="1:17" s="2" customFormat="1" ht="14.25" customHeight="1">
      <c r="A21" s="8"/>
      <c r="B21" s="8" t="s">
        <v>26</v>
      </c>
      <c r="C21" s="15">
        <v>35</v>
      </c>
      <c r="D21" s="15">
        <v>3</v>
      </c>
      <c r="E21" s="15">
        <f t="shared" si="8"/>
        <v>32</v>
      </c>
      <c r="F21" s="12">
        <v>30</v>
      </c>
      <c r="G21" s="25">
        <f t="shared" si="9"/>
        <v>0.9375</v>
      </c>
      <c r="H21" s="13">
        <v>15</v>
      </c>
      <c r="I21" s="14">
        <v>0</v>
      </c>
      <c r="J21" s="13">
        <f t="shared" si="0"/>
        <v>15</v>
      </c>
      <c r="K21" s="9">
        <v>15</v>
      </c>
      <c r="L21" s="10">
        <f t="shared" si="10"/>
        <v>1</v>
      </c>
      <c r="M21" s="22"/>
      <c r="N21" s="22"/>
      <c r="O21" s="22"/>
      <c r="P21" s="22"/>
      <c r="Q21" s="23"/>
    </row>
    <row r="22" spans="1:17" s="2" customFormat="1" ht="14.25" customHeight="1">
      <c r="A22" s="8"/>
      <c r="B22" s="8" t="s">
        <v>28</v>
      </c>
      <c r="C22" s="15">
        <v>46</v>
      </c>
      <c r="D22" s="15">
        <v>1</v>
      </c>
      <c r="E22" s="15">
        <f t="shared" si="8"/>
        <v>45</v>
      </c>
      <c r="F22" s="12">
        <v>43</v>
      </c>
      <c r="G22" s="25">
        <f t="shared" si="9"/>
        <v>0.9555555555555556</v>
      </c>
      <c r="H22" s="13">
        <v>30</v>
      </c>
      <c r="I22" s="14">
        <v>4</v>
      </c>
      <c r="J22" s="13">
        <f t="shared" si="0"/>
        <v>26</v>
      </c>
      <c r="K22" s="9">
        <v>26</v>
      </c>
      <c r="L22" s="10">
        <f t="shared" si="10"/>
        <v>1</v>
      </c>
      <c r="M22" s="22"/>
      <c r="N22" s="22"/>
      <c r="O22" s="22"/>
      <c r="P22" s="22"/>
      <c r="Q22" s="23"/>
    </row>
    <row r="23" spans="1:17" s="2" customFormat="1" ht="14.25" customHeight="1">
      <c r="A23" s="8"/>
      <c r="B23" s="8" t="s">
        <v>20</v>
      </c>
      <c r="C23" s="15">
        <v>29</v>
      </c>
      <c r="D23" s="15">
        <v>5</v>
      </c>
      <c r="E23" s="15">
        <f t="shared" si="8"/>
        <v>24</v>
      </c>
      <c r="F23" s="12">
        <v>23</v>
      </c>
      <c r="G23" s="25">
        <f t="shared" si="9"/>
        <v>0.95833333333333337</v>
      </c>
      <c r="H23" s="15" t="s">
        <v>10</v>
      </c>
      <c r="I23" s="15" t="s">
        <v>10</v>
      </c>
      <c r="J23" s="15" t="s">
        <v>10</v>
      </c>
      <c r="K23" s="12" t="s">
        <v>10</v>
      </c>
      <c r="L23" s="25" t="s">
        <v>10</v>
      </c>
      <c r="M23" s="22"/>
      <c r="N23" s="22"/>
      <c r="O23" s="22"/>
      <c r="P23" s="22"/>
      <c r="Q23" s="23"/>
    </row>
    <row r="24" spans="1:17" s="2" customFormat="1" ht="14.25" customHeight="1">
      <c r="A24" s="202" t="s">
        <v>21</v>
      </c>
      <c r="B24" s="202"/>
      <c r="C24" s="15">
        <f>SUM(C17:C23)</f>
        <v>241</v>
      </c>
      <c r="D24" s="15">
        <f>SUM(D16:D23)</f>
        <v>21</v>
      </c>
      <c r="E24" s="15">
        <f t="shared" si="8"/>
        <v>220</v>
      </c>
      <c r="F24" s="9">
        <f>SUM(F16:F23)</f>
        <v>189</v>
      </c>
      <c r="G24" s="25">
        <f t="shared" si="9"/>
        <v>0.85909090909090913</v>
      </c>
      <c r="H24" s="13">
        <f>SUM(H17:H23)</f>
        <v>137</v>
      </c>
      <c r="I24" s="14">
        <f>SUM(I17:I23)</f>
        <v>6</v>
      </c>
      <c r="J24" s="13">
        <f t="shared" si="0"/>
        <v>131</v>
      </c>
      <c r="K24" s="9">
        <f>SUM(K17:K23)</f>
        <v>129</v>
      </c>
      <c r="L24" s="10">
        <f t="shared" si="10"/>
        <v>0.98473282442748089</v>
      </c>
      <c r="M24" s="22"/>
      <c r="N24" s="22"/>
      <c r="O24" s="22"/>
      <c r="P24" s="22"/>
      <c r="Q24" s="23"/>
    </row>
    <row r="25" spans="1:17" ht="14.25" customHeight="1">
      <c r="I25" s="3"/>
      <c r="J25" s="3"/>
    </row>
    <row r="26" spans="1:17" ht="14.25" customHeight="1"/>
    <row r="27" spans="1:17" ht="14.25" customHeight="1"/>
    <row r="28" spans="1:17" ht="14.25" customHeight="1"/>
    <row r="29" spans="1:17" ht="14.25" customHeight="1"/>
    <row r="30" spans="1:17" ht="14.25" customHeight="1"/>
    <row r="31" spans="1:17" ht="14.25" customHeight="1"/>
    <row r="32" spans="1:17" ht="14.25" customHeight="1"/>
  </sheetData>
  <mergeCells count="8">
    <mergeCell ref="A24:B24"/>
    <mergeCell ref="A15:B15"/>
    <mergeCell ref="A2:Q2"/>
    <mergeCell ref="A6:A7"/>
    <mergeCell ref="B6:B7"/>
    <mergeCell ref="C6:G6"/>
    <mergeCell ref="H6:L6"/>
    <mergeCell ref="M6:Q6"/>
  </mergeCells>
  <pageMargins left="0.7" right="0.7" top="0.75" bottom="0.75" header="0.3" footer="0.3"/>
  <pageSetup paperSize="9" orientation="landscape" r:id="rId1"/>
  <ignoredErrors>
    <ignoredError sqref="G19 G23" evalError="1"/>
    <ignoredError sqref="L15 E15 E24 J15 J2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topLeftCell="B43" zoomScale="140" zoomScaleNormal="140" workbookViewId="0">
      <selection activeCell="H59" sqref="H59"/>
    </sheetView>
  </sheetViews>
  <sheetFormatPr defaultColWidth="9" defaultRowHeight="21"/>
  <cols>
    <col min="1" max="1" width="6.85546875" style="26" customWidth="1"/>
    <col min="2" max="2" width="25" style="26" bestFit="1" customWidth="1"/>
    <col min="3" max="3" width="14.28515625" style="26" bestFit="1" customWidth="1"/>
    <col min="4" max="4" width="10.85546875" style="26" bestFit="1" customWidth="1"/>
    <col min="5" max="5" width="8.42578125" style="26" customWidth="1"/>
    <col min="6" max="6" width="7.42578125" style="26" customWidth="1"/>
    <col min="7" max="7" width="7.7109375" style="26" customWidth="1"/>
    <col min="8" max="8" width="6.85546875" style="26" customWidth="1"/>
    <col min="9" max="9" width="7.42578125" style="26" customWidth="1"/>
    <col min="10" max="10" width="8.85546875" style="26" bestFit="1" customWidth="1"/>
    <col min="11" max="11" width="5.28515625" style="26" customWidth="1"/>
    <col min="12" max="12" width="5.42578125" style="26" customWidth="1"/>
    <col min="13" max="13" width="5.7109375" style="26" customWidth="1"/>
    <col min="14" max="14" width="6.42578125" style="26" bestFit="1" customWidth="1"/>
    <col min="15" max="16384" width="9" style="26"/>
  </cols>
  <sheetData>
    <row r="2" spans="1:10">
      <c r="A2" s="27" t="s">
        <v>140</v>
      </c>
    </row>
    <row r="3" spans="1:10">
      <c r="A3" s="27" t="s">
        <v>163</v>
      </c>
    </row>
    <row r="4" spans="1:10">
      <c r="A4" s="27" t="s">
        <v>141</v>
      </c>
    </row>
    <row r="5" spans="1:10">
      <c r="A5" s="27" t="s">
        <v>142</v>
      </c>
    </row>
    <row r="6" spans="1:10">
      <c r="A6" s="27"/>
    </row>
    <row r="7" spans="1:10">
      <c r="A7" s="207" t="s">
        <v>31</v>
      </c>
      <c r="B7" s="208" t="s">
        <v>39</v>
      </c>
      <c r="C7" s="209" t="s">
        <v>199</v>
      </c>
      <c r="D7" s="209" t="s">
        <v>200</v>
      </c>
      <c r="E7" s="207" t="s">
        <v>41</v>
      </c>
      <c r="F7" s="207" t="s">
        <v>47</v>
      </c>
      <c r="G7" s="207"/>
      <c r="H7" s="207"/>
      <c r="I7" s="207"/>
      <c r="J7" s="207"/>
    </row>
    <row r="8" spans="1:10" ht="63">
      <c r="A8" s="207"/>
      <c r="B8" s="207"/>
      <c r="C8" s="210"/>
      <c r="D8" s="210"/>
      <c r="E8" s="207"/>
      <c r="F8" s="182" t="s">
        <v>42</v>
      </c>
      <c r="G8" s="182" t="s">
        <v>43</v>
      </c>
      <c r="H8" s="182" t="s">
        <v>44</v>
      </c>
      <c r="I8" s="185" t="s">
        <v>45</v>
      </c>
      <c r="J8" s="185" t="s">
        <v>46</v>
      </c>
    </row>
    <row r="9" spans="1:10">
      <c r="A9" s="207"/>
      <c r="B9" s="207"/>
      <c r="C9" s="211"/>
      <c r="D9" s="211"/>
      <c r="E9" s="207"/>
      <c r="F9" s="186" t="s">
        <v>51</v>
      </c>
      <c r="G9" s="186" t="s">
        <v>48</v>
      </c>
      <c r="H9" s="186" t="s">
        <v>49</v>
      </c>
      <c r="I9" s="186" t="s">
        <v>50</v>
      </c>
      <c r="J9" s="186" t="s">
        <v>59</v>
      </c>
    </row>
    <row r="10" spans="1:10">
      <c r="A10" s="194"/>
      <c r="B10" s="37" t="s">
        <v>53</v>
      </c>
      <c r="C10" s="107"/>
      <c r="D10" s="107"/>
      <c r="E10" s="205"/>
      <c r="F10" s="205"/>
      <c r="G10" s="205"/>
      <c r="H10" s="205"/>
      <c r="I10" s="205"/>
      <c r="J10" s="205"/>
    </row>
    <row r="11" spans="1:10">
      <c r="A11" s="195"/>
      <c r="B11" s="28" t="s">
        <v>144</v>
      </c>
      <c r="C11" s="108"/>
      <c r="D11" s="108"/>
      <c r="E11" s="206"/>
      <c r="F11" s="206"/>
      <c r="G11" s="206"/>
      <c r="H11" s="206"/>
      <c r="I11" s="206"/>
      <c r="J11" s="206"/>
    </row>
    <row r="12" spans="1:10">
      <c r="A12" s="187">
        <v>1</v>
      </c>
      <c r="B12" s="28" t="s">
        <v>61</v>
      </c>
      <c r="C12" s="248">
        <v>360</v>
      </c>
      <c r="D12" s="182">
        <v>54</v>
      </c>
      <c r="E12" s="251">
        <f>179/C12</f>
        <v>0.49722222222222223</v>
      </c>
      <c r="F12" s="72"/>
      <c r="H12" s="127"/>
      <c r="I12" s="182"/>
      <c r="J12" s="182"/>
    </row>
    <row r="13" spans="1:10">
      <c r="A13" s="194">
        <v>2</v>
      </c>
      <c r="B13" s="28" t="s">
        <v>76</v>
      </c>
      <c r="C13" s="249"/>
      <c r="D13" s="182">
        <v>44</v>
      </c>
      <c r="E13" s="252"/>
      <c r="F13" s="72"/>
      <c r="G13" s="182"/>
      <c r="H13" s="182"/>
      <c r="I13" s="182"/>
      <c r="J13" s="72" t="s">
        <v>95</v>
      </c>
    </row>
    <row r="14" spans="1:10">
      <c r="A14" s="195">
        <v>3</v>
      </c>
      <c r="B14" s="28" t="s">
        <v>64</v>
      </c>
      <c r="C14" s="249"/>
      <c r="D14" s="200">
        <v>25</v>
      </c>
      <c r="E14" s="252"/>
      <c r="F14" s="72"/>
      <c r="G14" s="200"/>
      <c r="I14" s="200"/>
      <c r="J14" s="200"/>
    </row>
    <row r="15" spans="1:10">
      <c r="A15" s="187">
        <v>4</v>
      </c>
      <c r="B15" s="28" t="s">
        <v>66</v>
      </c>
      <c r="C15" s="250"/>
      <c r="D15" s="182">
        <v>56</v>
      </c>
      <c r="E15" s="253"/>
      <c r="F15" s="72"/>
      <c r="G15" s="182"/>
      <c r="H15" s="28"/>
      <c r="I15" s="182"/>
      <c r="J15" s="182"/>
    </row>
    <row r="16" spans="1:10">
      <c r="A16" s="187">
        <v>5</v>
      </c>
      <c r="B16" s="28" t="s">
        <v>58</v>
      </c>
      <c r="C16" s="182">
        <v>14</v>
      </c>
      <c r="D16" s="182">
        <v>8</v>
      </c>
      <c r="E16" s="128">
        <f t="shared" ref="E16:E17" si="0">D16/C16</f>
        <v>0.5714285714285714</v>
      </c>
      <c r="F16" s="72"/>
      <c r="G16" s="127"/>
      <c r="H16" s="182"/>
      <c r="I16" s="72" t="s">
        <v>95</v>
      </c>
      <c r="J16" s="72"/>
    </row>
    <row r="17" spans="1:10">
      <c r="A17" s="187"/>
      <c r="B17" s="186" t="s">
        <v>72</v>
      </c>
      <c r="C17" s="182">
        <f>SUM(C12:C16)</f>
        <v>374</v>
      </c>
      <c r="D17" s="182">
        <f t="shared" ref="D17" si="1">SUM(D12:D16)</f>
        <v>187</v>
      </c>
      <c r="E17" s="128">
        <f t="shared" si="0"/>
        <v>0.5</v>
      </c>
      <c r="F17" s="72"/>
      <c r="G17" s="182"/>
      <c r="H17" s="28"/>
      <c r="I17" s="72" t="s">
        <v>95</v>
      </c>
      <c r="J17" s="72"/>
    </row>
    <row r="18" spans="1:10">
      <c r="A18" s="109"/>
      <c r="B18" s="110"/>
      <c r="C18" s="89"/>
      <c r="D18" s="89"/>
      <c r="E18" s="129"/>
      <c r="F18" s="130"/>
      <c r="G18" s="89"/>
      <c r="H18" s="89"/>
      <c r="I18" s="89"/>
      <c r="J18" s="89"/>
    </row>
    <row r="19" spans="1:10">
      <c r="A19" s="109"/>
      <c r="B19" s="110"/>
      <c r="C19" s="89"/>
      <c r="D19" s="89"/>
      <c r="E19" s="129"/>
      <c r="F19" s="130"/>
      <c r="G19" s="89"/>
      <c r="H19" s="89"/>
      <c r="I19" s="89"/>
      <c r="J19" s="89"/>
    </row>
    <row r="20" spans="1:10">
      <c r="A20" s="109"/>
      <c r="B20" s="110"/>
      <c r="C20" s="89"/>
      <c r="D20" s="89"/>
      <c r="E20" s="129"/>
      <c r="F20" s="130"/>
      <c r="G20" s="89"/>
      <c r="H20" s="89"/>
      <c r="I20" s="89"/>
      <c r="J20" s="89"/>
    </row>
    <row r="21" spans="1:10">
      <c r="A21" s="109"/>
      <c r="B21" s="110"/>
      <c r="C21" s="89"/>
      <c r="D21" s="89"/>
      <c r="E21" s="129"/>
      <c r="F21" s="130"/>
      <c r="G21" s="89"/>
      <c r="H21" s="89"/>
      <c r="I21" s="89"/>
      <c r="J21" s="89"/>
    </row>
    <row r="23" spans="1:10">
      <c r="A23" s="27" t="s">
        <v>140</v>
      </c>
    </row>
    <row r="24" spans="1:10">
      <c r="A24" s="27" t="s">
        <v>163</v>
      </c>
    </row>
    <row r="25" spans="1:10">
      <c r="A25" s="27" t="s">
        <v>141</v>
      </c>
    </row>
    <row r="26" spans="1:10">
      <c r="A26" s="27" t="s">
        <v>142</v>
      </c>
    </row>
    <row r="27" spans="1:10">
      <c r="A27" s="27"/>
    </row>
    <row r="28" spans="1:10">
      <c r="A28" s="207" t="s">
        <v>31</v>
      </c>
      <c r="B28" s="208" t="s">
        <v>39</v>
      </c>
      <c r="C28" s="209" t="s">
        <v>197</v>
      </c>
      <c r="D28" s="209" t="s">
        <v>198</v>
      </c>
      <c r="E28" s="207" t="s">
        <v>41</v>
      </c>
      <c r="F28" s="207" t="s">
        <v>47</v>
      </c>
      <c r="G28" s="207"/>
      <c r="H28" s="207"/>
      <c r="I28" s="207"/>
      <c r="J28" s="207"/>
    </row>
    <row r="29" spans="1:10" ht="63">
      <c r="A29" s="207"/>
      <c r="B29" s="207"/>
      <c r="C29" s="210"/>
      <c r="D29" s="210"/>
      <c r="E29" s="207"/>
      <c r="F29" s="182" t="s">
        <v>42</v>
      </c>
      <c r="G29" s="182" t="s">
        <v>43</v>
      </c>
      <c r="H29" s="182" t="s">
        <v>44</v>
      </c>
      <c r="I29" s="185" t="s">
        <v>45</v>
      </c>
      <c r="J29" s="185" t="s">
        <v>46</v>
      </c>
    </row>
    <row r="30" spans="1:10">
      <c r="A30" s="207"/>
      <c r="B30" s="207"/>
      <c r="C30" s="211"/>
      <c r="D30" s="211"/>
      <c r="E30" s="207"/>
      <c r="F30" s="186" t="s">
        <v>51</v>
      </c>
      <c r="G30" s="186" t="s">
        <v>48</v>
      </c>
      <c r="H30" s="186" t="s">
        <v>49</v>
      </c>
      <c r="I30" s="186" t="s">
        <v>50</v>
      </c>
      <c r="J30" s="186" t="s">
        <v>59</v>
      </c>
    </row>
    <row r="31" spans="1:10">
      <c r="A31" s="194"/>
      <c r="B31" s="37" t="s">
        <v>74</v>
      </c>
      <c r="C31" s="107"/>
      <c r="D31" s="107"/>
      <c r="E31" s="205"/>
      <c r="F31" s="205"/>
      <c r="G31" s="205"/>
      <c r="H31" s="205"/>
      <c r="I31" s="205"/>
      <c r="J31" s="205"/>
    </row>
    <row r="32" spans="1:10">
      <c r="A32" s="195"/>
      <c r="B32" s="28" t="s">
        <v>145</v>
      </c>
      <c r="C32" s="108"/>
      <c r="D32" s="108"/>
      <c r="E32" s="206"/>
      <c r="F32" s="206"/>
      <c r="G32" s="206"/>
      <c r="H32" s="206"/>
      <c r="I32" s="206"/>
      <c r="J32" s="206"/>
    </row>
    <row r="33" spans="1:10">
      <c r="A33" s="187">
        <v>1</v>
      </c>
      <c r="B33" s="28" t="s">
        <v>61</v>
      </c>
      <c r="C33" s="186">
        <v>38</v>
      </c>
      <c r="D33" s="186">
        <v>35</v>
      </c>
      <c r="E33" s="128">
        <f>D33/C33</f>
        <v>0.92105263157894735</v>
      </c>
      <c r="F33" s="72" t="s">
        <v>95</v>
      </c>
      <c r="G33" s="186"/>
      <c r="H33" s="72"/>
      <c r="I33" s="186"/>
      <c r="J33" s="186"/>
    </row>
    <row r="34" spans="1:10">
      <c r="A34" s="194">
        <v>2</v>
      </c>
      <c r="B34" s="28" t="s">
        <v>76</v>
      </c>
      <c r="C34" s="186">
        <v>31</v>
      </c>
      <c r="D34" s="186">
        <v>21</v>
      </c>
      <c r="E34" s="128">
        <f t="shared" ref="E34:E39" si="2">D34/C34</f>
        <v>0.67741935483870963</v>
      </c>
      <c r="F34" s="72"/>
      <c r="G34" s="186"/>
      <c r="H34" s="72" t="s">
        <v>95</v>
      </c>
      <c r="I34" s="186"/>
      <c r="J34" s="186"/>
    </row>
    <row r="35" spans="1:10">
      <c r="A35" s="187">
        <v>3</v>
      </c>
      <c r="B35" s="28" t="s">
        <v>66</v>
      </c>
      <c r="C35" s="186">
        <v>34</v>
      </c>
      <c r="D35" s="186">
        <v>32</v>
      </c>
      <c r="E35" s="128">
        <f t="shared" si="2"/>
        <v>0.94117647058823528</v>
      </c>
      <c r="F35" s="72" t="s">
        <v>95</v>
      </c>
      <c r="G35" s="186"/>
      <c r="H35" s="186"/>
      <c r="I35" s="186"/>
      <c r="J35" s="186"/>
    </row>
    <row r="36" spans="1:10">
      <c r="A36" s="187">
        <v>4</v>
      </c>
      <c r="B36" s="28" t="s">
        <v>180</v>
      </c>
      <c r="C36" s="186">
        <v>15</v>
      </c>
      <c r="D36" s="186">
        <v>15</v>
      </c>
      <c r="E36" s="128">
        <f t="shared" si="2"/>
        <v>1</v>
      </c>
      <c r="F36" s="72" t="s">
        <v>95</v>
      </c>
      <c r="G36" s="186"/>
      <c r="H36" s="186"/>
      <c r="I36" s="186"/>
      <c r="J36" s="186"/>
    </row>
    <row r="37" spans="1:10">
      <c r="A37" s="187">
        <v>5</v>
      </c>
      <c r="B37" s="28" t="s">
        <v>165</v>
      </c>
      <c r="C37" s="186">
        <v>29</v>
      </c>
      <c r="D37" s="186">
        <v>26</v>
      </c>
      <c r="E37" s="128">
        <f t="shared" si="2"/>
        <v>0.89655172413793105</v>
      </c>
      <c r="F37" s="72" t="s">
        <v>95</v>
      </c>
      <c r="G37" s="72"/>
      <c r="H37" s="72"/>
      <c r="I37" s="186"/>
      <c r="J37" s="186"/>
    </row>
    <row r="38" spans="1:10">
      <c r="A38" s="187"/>
      <c r="B38" s="186" t="s">
        <v>88</v>
      </c>
      <c r="C38" s="190">
        <f>SUM(C33:C37)</f>
        <v>147</v>
      </c>
      <c r="D38" s="190">
        <f>SUM(D33:D37)</f>
        <v>129</v>
      </c>
      <c r="E38" s="128">
        <f t="shared" si="2"/>
        <v>0.87755102040816324</v>
      </c>
      <c r="F38" s="72" t="s">
        <v>95</v>
      </c>
      <c r="G38" s="186"/>
      <c r="H38" s="186"/>
      <c r="I38" s="186"/>
      <c r="J38" s="186"/>
    </row>
    <row r="39" spans="1:10">
      <c r="A39" s="187"/>
      <c r="B39" s="186" t="s">
        <v>89</v>
      </c>
      <c r="C39" s="190">
        <f>C17+C38</f>
        <v>521</v>
      </c>
      <c r="D39" s="190">
        <f>D17+D38</f>
        <v>316</v>
      </c>
      <c r="E39" s="128">
        <f t="shared" si="2"/>
        <v>0.60652591170825332</v>
      </c>
      <c r="F39" s="28"/>
      <c r="G39" s="28"/>
      <c r="H39" s="72" t="s">
        <v>95</v>
      </c>
      <c r="I39" s="186"/>
      <c r="J39" s="72"/>
    </row>
    <row r="40" spans="1:10">
      <c r="A40" s="27"/>
    </row>
    <row r="41" spans="1:10">
      <c r="A41" s="27"/>
    </row>
    <row r="42" spans="1:10">
      <c r="A42" s="27"/>
    </row>
    <row r="43" spans="1:10">
      <c r="A43" s="27"/>
    </row>
    <row r="44" spans="1:10">
      <c r="A44" s="27"/>
    </row>
    <row r="45" spans="1:10">
      <c r="A45" s="27"/>
      <c r="B45" s="26" t="s">
        <v>166</v>
      </c>
      <c r="D45" s="131">
        <f>C39</f>
        <v>521</v>
      </c>
      <c r="E45" s="26" t="s">
        <v>168</v>
      </c>
    </row>
    <row r="46" spans="1:10">
      <c r="A46" s="27"/>
      <c r="B46" s="26" t="s">
        <v>167</v>
      </c>
      <c r="D46" s="131">
        <f>D39</f>
        <v>316</v>
      </c>
      <c r="E46" s="26" t="s">
        <v>168</v>
      </c>
    </row>
    <row r="47" spans="1:10">
      <c r="A47" s="27"/>
    </row>
    <row r="48" spans="1:10">
      <c r="A48" s="27"/>
    </row>
    <row r="49" spans="1:13">
      <c r="A49" s="27"/>
    </row>
    <row r="50" spans="1:13">
      <c r="A50" s="27"/>
      <c r="C50" s="182" t="s">
        <v>169</v>
      </c>
      <c r="D50" s="182" t="s">
        <v>47</v>
      </c>
      <c r="E50" s="182" t="s">
        <v>170</v>
      </c>
    </row>
    <row r="51" spans="1:13">
      <c r="A51" s="27"/>
      <c r="C51" s="182" t="s">
        <v>42</v>
      </c>
      <c r="D51" s="182" t="s">
        <v>173</v>
      </c>
      <c r="E51" s="182">
        <v>5</v>
      </c>
    </row>
    <row r="52" spans="1:13">
      <c r="A52" s="27"/>
      <c r="C52" s="182" t="s">
        <v>42</v>
      </c>
      <c r="D52" s="182" t="s">
        <v>175</v>
      </c>
      <c r="E52" s="182">
        <v>4</v>
      </c>
    </row>
    <row r="53" spans="1:13">
      <c r="A53" s="27"/>
      <c r="C53" s="182" t="s">
        <v>44</v>
      </c>
      <c r="D53" s="182" t="s">
        <v>174</v>
      </c>
      <c r="E53" s="182">
        <v>3</v>
      </c>
    </row>
    <row r="54" spans="1:13">
      <c r="A54" s="27"/>
      <c r="C54" s="182" t="s">
        <v>171</v>
      </c>
      <c r="D54" s="182" t="s">
        <v>176</v>
      </c>
      <c r="E54" s="182">
        <v>2</v>
      </c>
    </row>
    <row r="55" spans="1:13">
      <c r="A55" s="27"/>
      <c r="C55" s="182" t="s">
        <v>172</v>
      </c>
      <c r="D55" s="182" t="s">
        <v>177</v>
      </c>
      <c r="E55" s="182">
        <v>1</v>
      </c>
    </row>
    <row r="56" spans="1:13">
      <c r="A56" s="27"/>
    </row>
    <row r="57" spans="1:13" ht="26.25">
      <c r="B57" s="71" t="s">
        <v>91</v>
      </c>
      <c r="C57" s="71"/>
      <c r="D57" s="71"/>
      <c r="E57" s="71"/>
      <c r="F57" s="71"/>
      <c r="G57" s="71"/>
      <c r="H57" s="71"/>
      <c r="I57" s="71"/>
      <c r="J57" s="71"/>
    </row>
    <row r="58" spans="1:13" ht="26.25">
      <c r="B58" s="71" t="s">
        <v>203</v>
      </c>
      <c r="C58" s="71"/>
      <c r="D58" s="71"/>
      <c r="E58" s="71"/>
      <c r="F58" s="71"/>
      <c r="G58" s="71"/>
      <c r="H58" s="71"/>
      <c r="I58" s="71"/>
      <c r="J58" s="71"/>
    </row>
    <row r="59" spans="1:13" ht="26.25">
      <c r="A59" s="71"/>
      <c r="B59" s="71"/>
      <c r="C59" s="71"/>
      <c r="D59" s="71"/>
      <c r="E59" s="71"/>
      <c r="F59" s="71"/>
      <c r="G59" s="71"/>
      <c r="H59" s="71"/>
      <c r="I59" s="71"/>
      <c r="J59" s="71"/>
    </row>
    <row r="60" spans="1:13" ht="26.25">
      <c r="A60" s="71"/>
      <c r="B60" s="71"/>
      <c r="C60" s="71"/>
      <c r="D60" s="71"/>
      <c r="E60" s="71" t="s">
        <v>92</v>
      </c>
      <c r="F60" s="71"/>
      <c r="G60" s="71"/>
      <c r="H60" s="71"/>
      <c r="I60" s="71"/>
      <c r="J60" s="71"/>
      <c r="K60" s="71"/>
      <c r="L60" s="71"/>
      <c r="M60" s="71"/>
    </row>
    <row r="61" spans="1:13" ht="26.25">
      <c r="A61" s="71"/>
      <c r="B61" s="71"/>
      <c r="C61" s="71"/>
      <c r="D61" s="71"/>
      <c r="E61" s="71"/>
      <c r="F61" s="71" t="s">
        <v>187</v>
      </c>
      <c r="G61" s="71"/>
      <c r="H61" s="71"/>
      <c r="I61" s="71"/>
      <c r="J61" s="71"/>
      <c r="K61" s="71"/>
      <c r="L61" s="71"/>
      <c r="M61" s="71"/>
    </row>
    <row r="62" spans="1:13" ht="26.25">
      <c r="A62" s="71"/>
      <c r="B62" s="71"/>
      <c r="C62" s="71"/>
      <c r="D62" s="71"/>
      <c r="E62" s="71" t="s">
        <v>93</v>
      </c>
      <c r="F62" s="71"/>
      <c r="G62" s="71"/>
      <c r="H62" s="71"/>
      <c r="I62" s="71"/>
      <c r="J62" s="71"/>
      <c r="K62" s="71"/>
      <c r="L62" s="71"/>
      <c r="M62" s="71"/>
    </row>
    <row r="63" spans="1:13" ht="26.25">
      <c r="A63" s="71"/>
      <c r="B63" s="71"/>
      <c r="C63" s="71"/>
      <c r="D63" s="71"/>
      <c r="E63" s="71" t="s">
        <v>94</v>
      </c>
      <c r="F63" s="71"/>
      <c r="G63" s="71"/>
      <c r="H63" s="71"/>
      <c r="I63" s="71"/>
      <c r="J63" s="71"/>
      <c r="K63" s="71"/>
      <c r="L63" s="71"/>
      <c r="M63" s="71"/>
    </row>
    <row r="64" spans="1:13" ht="26.25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5" spans="1:10" ht="26.25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26.25">
      <c r="A66" s="71"/>
      <c r="B66" s="71"/>
      <c r="C66" s="71"/>
      <c r="D66" s="71"/>
      <c r="E66" s="71"/>
      <c r="F66" s="71"/>
      <c r="G66" s="71"/>
      <c r="H66" s="71"/>
      <c r="I66" s="71"/>
      <c r="J66" s="71"/>
    </row>
    <row r="67" spans="1:10" ht="26.25">
      <c r="A67" s="71"/>
      <c r="B67" s="71"/>
      <c r="C67" s="71"/>
      <c r="D67" s="71"/>
      <c r="E67" s="71"/>
      <c r="F67" s="71"/>
      <c r="G67" s="71"/>
      <c r="H67" s="71"/>
      <c r="I67" s="71"/>
      <c r="J67" s="71"/>
    </row>
    <row r="68" spans="1:10" ht="26.25">
      <c r="A68" s="71"/>
      <c r="B68" s="71"/>
      <c r="C68" s="71"/>
      <c r="D68" s="71"/>
      <c r="E68" s="71"/>
      <c r="F68" s="71"/>
      <c r="G68" s="71"/>
      <c r="H68" s="71"/>
      <c r="I68" s="71"/>
      <c r="J68" s="71"/>
    </row>
    <row r="69" spans="1:10" ht="26.25">
      <c r="A69" s="71"/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26.25">
      <c r="A70" s="71"/>
      <c r="B70" s="71"/>
      <c r="C70" s="71"/>
      <c r="D70" s="71"/>
      <c r="E70" s="71"/>
      <c r="F70" s="71"/>
      <c r="G70" s="71"/>
      <c r="H70" s="71"/>
      <c r="I70" s="71"/>
      <c r="J70" s="71"/>
    </row>
    <row r="71" spans="1:10" ht="26.25">
      <c r="A71" s="71"/>
      <c r="B71" s="71"/>
      <c r="C71" s="71"/>
      <c r="D71" s="71"/>
      <c r="E71" s="71"/>
      <c r="F71" s="71"/>
      <c r="G71" s="71"/>
      <c r="H71" s="71"/>
      <c r="I71" s="71"/>
      <c r="J71" s="71"/>
    </row>
    <row r="72" spans="1:10" ht="26.25">
      <c r="A72" s="71"/>
      <c r="B72" s="71"/>
      <c r="C72" s="71"/>
      <c r="D72" s="71"/>
      <c r="E72" s="71"/>
      <c r="F72" s="71"/>
      <c r="G72" s="71"/>
      <c r="H72" s="71"/>
      <c r="I72" s="71"/>
      <c r="J72" s="71"/>
    </row>
    <row r="73" spans="1:10" ht="26.25">
      <c r="A73" s="71"/>
      <c r="B73" s="71"/>
      <c r="C73" s="71"/>
      <c r="D73" s="71"/>
      <c r="E73" s="71"/>
      <c r="F73" s="71"/>
      <c r="G73" s="71"/>
      <c r="H73" s="71"/>
      <c r="I73" s="71"/>
      <c r="J73" s="71"/>
    </row>
  </sheetData>
  <mergeCells count="26">
    <mergeCell ref="J10:J11"/>
    <mergeCell ref="A7:A9"/>
    <mergeCell ref="B7:B9"/>
    <mergeCell ref="C7:C9"/>
    <mergeCell ref="D7:D9"/>
    <mergeCell ref="E7:E9"/>
    <mergeCell ref="F7:J7"/>
    <mergeCell ref="E10:E11"/>
    <mergeCell ref="F10:F11"/>
    <mergeCell ref="G10:G11"/>
    <mergeCell ref="H10:H11"/>
    <mergeCell ref="I10:I11"/>
    <mergeCell ref="C12:C15"/>
    <mergeCell ref="E12:E15"/>
    <mergeCell ref="A28:A30"/>
    <mergeCell ref="B28:B30"/>
    <mergeCell ref="C28:C30"/>
    <mergeCell ref="D28:D30"/>
    <mergeCell ref="E28:E30"/>
    <mergeCell ref="F28:J28"/>
    <mergeCell ref="E31:E32"/>
    <mergeCell ref="F31:F32"/>
    <mergeCell ref="G31:G32"/>
    <mergeCell ref="H31:H32"/>
    <mergeCell ref="I31:I32"/>
    <mergeCell ref="J31:J3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opLeftCell="A12" zoomScale="120" zoomScaleNormal="120" workbookViewId="0">
      <selection activeCell="J23" sqref="J23"/>
    </sheetView>
  </sheetViews>
  <sheetFormatPr defaultColWidth="9" defaultRowHeight="21"/>
  <cols>
    <col min="1" max="1" width="6.85546875" style="26" customWidth="1"/>
    <col min="2" max="2" width="25" style="26" bestFit="1" customWidth="1"/>
    <col min="3" max="3" width="9" style="26" customWidth="1"/>
    <col min="4" max="4" width="14.28515625" style="26" bestFit="1" customWidth="1"/>
    <col min="5" max="5" width="11.28515625" style="26" customWidth="1"/>
    <col min="6" max="6" width="8.42578125" style="26" customWidth="1"/>
    <col min="7" max="7" width="7.42578125" style="26" customWidth="1"/>
    <col min="8" max="8" width="7.7109375" style="26" customWidth="1"/>
    <col min="9" max="9" width="6.85546875" style="26" customWidth="1"/>
    <col min="10" max="10" width="7.42578125" style="26" customWidth="1"/>
    <col min="11" max="11" width="8.85546875" style="26" bestFit="1" customWidth="1"/>
    <col min="12" max="12" width="5.28515625" style="26" customWidth="1"/>
    <col min="13" max="13" width="5.42578125" style="26" customWidth="1"/>
    <col min="14" max="14" width="5.7109375" style="26" customWidth="1"/>
    <col min="15" max="15" width="6.42578125" style="26" bestFit="1" customWidth="1"/>
    <col min="16" max="16384" width="9" style="26"/>
  </cols>
  <sheetData>
    <row r="2" spans="1:11">
      <c r="A2" s="27" t="s">
        <v>140</v>
      </c>
    </row>
    <row r="3" spans="1:11">
      <c r="A3" s="27" t="s">
        <v>163</v>
      </c>
    </row>
    <row r="4" spans="1:11">
      <c r="A4" s="27" t="s">
        <v>141</v>
      </c>
    </row>
    <row r="5" spans="1:11">
      <c r="A5" s="27" t="s">
        <v>142</v>
      </c>
    </row>
    <row r="6" spans="1:11">
      <c r="A6" s="27"/>
    </row>
    <row r="7" spans="1:11">
      <c r="A7" s="207" t="s">
        <v>31</v>
      </c>
      <c r="B7" s="208" t="s">
        <v>39</v>
      </c>
      <c r="C7" s="191"/>
      <c r="D7" s="209" t="s">
        <v>199</v>
      </c>
      <c r="E7" s="209" t="s">
        <v>200</v>
      </c>
      <c r="F7" s="207" t="s">
        <v>41</v>
      </c>
      <c r="G7" s="207" t="s">
        <v>47</v>
      </c>
      <c r="H7" s="207"/>
      <c r="I7" s="207"/>
      <c r="J7" s="207"/>
      <c r="K7" s="207"/>
    </row>
    <row r="8" spans="1:11" ht="63">
      <c r="A8" s="207"/>
      <c r="B8" s="207"/>
      <c r="C8" s="192" t="s">
        <v>179</v>
      </c>
      <c r="D8" s="210"/>
      <c r="E8" s="210"/>
      <c r="F8" s="207"/>
      <c r="G8" s="182" t="s">
        <v>42</v>
      </c>
      <c r="H8" s="182" t="s">
        <v>43</v>
      </c>
      <c r="I8" s="182" t="s">
        <v>44</v>
      </c>
      <c r="J8" s="185" t="s">
        <v>45</v>
      </c>
      <c r="K8" s="185" t="s">
        <v>46</v>
      </c>
    </row>
    <row r="9" spans="1:11">
      <c r="A9" s="207"/>
      <c r="B9" s="207"/>
      <c r="C9" s="201"/>
      <c r="D9" s="211"/>
      <c r="E9" s="211"/>
      <c r="F9" s="207"/>
      <c r="G9" s="186" t="s">
        <v>51</v>
      </c>
      <c r="H9" s="186" t="s">
        <v>48</v>
      </c>
      <c r="I9" s="186" t="s">
        <v>49</v>
      </c>
      <c r="J9" s="186" t="s">
        <v>50</v>
      </c>
      <c r="K9" s="186" t="s">
        <v>59</v>
      </c>
    </row>
    <row r="10" spans="1:11">
      <c r="A10" s="194"/>
      <c r="B10" s="37" t="s">
        <v>53</v>
      </c>
      <c r="C10" s="107"/>
      <c r="D10" s="107"/>
      <c r="E10" s="107"/>
      <c r="F10" s="205"/>
      <c r="G10" s="205"/>
      <c r="H10" s="205"/>
      <c r="I10" s="205"/>
      <c r="J10" s="205"/>
      <c r="K10" s="205"/>
    </row>
    <row r="11" spans="1:11">
      <c r="A11" s="195"/>
      <c r="B11" s="28" t="s">
        <v>54</v>
      </c>
      <c r="C11" s="108"/>
      <c r="D11" s="108"/>
      <c r="E11" s="108"/>
      <c r="F11" s="206"/>
      <c r="G11" s="206"/>
      <c r="H11" s="206"/>
      <c r="I11" s="206"/>
      <c r="J11" s="206"/>
      <c r="K11" s="206"/>
    </row>
    <row r="12" spans="1:11">
      <c r="A12" s="254">
        <v>1</v>
      </c>
      <c r="B12" s="257" t="s">
        <v>61</v>
      </c>
      <c r="C12" s="184" t="s">
        <v>102</v>
      </c>
      <c r="D12" s="259">
        <v>360</v>
      </c>
      <c r="E12" s="188">
        <v>26</v>
      </c>
      <c r="F12" s="251">
        <f>179/D12</f>
        <v>0.49722222222222223</v>
      </c>
      <c r="G12" s="72"/>
      <c r="H12" s="184"/>
      <c r="I12" s="184"/>
      <c r="J12" s="184"/>
      <c r="K12" s="72"/>
    </row>
    <row r="13" spans="1:11">
      <c r="A13" s="256"/>
      <c r="B13" s="258"/>
      <c r="C13" s="186" t="s">
        <v>103</v>
      </c>
      <c r="D13" s="260"/>
      <c r="E13" s="189">
        <v>28</v>
      </c>
      <c r="F13" s="252"/>
      <c r="G13" s="72"/>
      <c r="H13" s="72"/>
      <c r="I13" s="127"/>
      <c r="J13" s="182"/>
      <c r="K13" s="72"/>
    </row>
    <row r="14" spans="1:11">
      <c r="A14" s="254">
        <v>2</v>
      </c>
      <c r="B14" s="257" t="s">
        <v>76</v>
      </c>
      <c r="C14" s="186" t="s">
        <v>106</v>
      </c>
      <c r="D14" s="260"/>
      <c r="E14" s="189">
        <v>25</v>
      </c>
      <c r="F14" s="252"/>
      <c r="G14" s="72"/>
      <c r="H14" s="72"/>
      <c r="I14" s="127"/>
      <c r="J14" s="182"/>
      <c r="K14" s="72"/>
    </row>
    <row r="15" spans="1:11">
      <c r="A15" s="256"/>
      <c r="B15" s="258"/>
      <c r="C15" s="186" t="s">
        <v>107</v>
      </c>
      <c r="D15" s="260"/>
      <c r="E15" s="189">
        <v>19</v>
      </c>
      <c r="F15" s="252"/>
      <c r="G15" s="127"/>
      <c r="H15" s="72"/>
      <c r="I15" s="182"/>
      <c r="J15" s="182"/>
      <c r="K15" s="72" t="s">
        <v>95</v>
      </c>
    </row>
    <row r="16" spans="1:11">
      <c r="A16" s="187">
        <v>3</v>
      </c>
      <c r="B16" s="28" t="s">
        <v>64</v>
      </c>
      <c r="C16" s="183" t="s">
        <v>109</v>
      </c>
      <c r="D16" s="260"/>
      <c r="E16" s="198">
        <v>25</v>
      </c>
      <c r="F16" s="252"/>
      <c r="G16" s="72"/>
      <c r="H16" s="200"/>
      <c r="I16" s="72"/>
      <c r="J16" s="200"/>
      <c r="K16" s="72"/>
    </row>
    <row r="17" spans="1:11">
      <c r="A17" s="254">
        <v>4</v>
      </c>
      <c r="B17" s="257" t="s">
        <v>66</v>
      </c>
      <c r="C17" s="183" t="s">
        <v>112</v>
      </c>
      <c r="D17" s="260"/>
      <c r="E17" s="198">
        <v>30</v>
      </c>
      <c r="F17" s="252"/>
      <c r="G17" s="72"/>
      <c r="H17" s="200"/>
      <c r="I17" s="72"/>
      <c r="J17" s="200"/>
      <c r="K17" s="72"/>
    </row>
    <row r="18" spans="1:11">
      <c r="A18" s="256"/>
      <c r="B18" s="258"/>
      <c r="C18" s="186" t="s">
        <v>113</v>
      </c>
      <c r="D18" s="261"/>
      <c r="E18" s="189">
        <v>26</v>
      </c>
      <c r="F18" s="252"/>
      <c r="G18" s="72"/>
      <c r="H18" s="182"/>
      <c r="I18" s="72"/>
      <c r="J18" s="182"/>
      <c r="K18" s="72"/>
    </row>
    <row r="19" spans="1:11">
      <c r="A19" s="187">
        <v>5</v>
      </c>
      <c r="B19" s="28" t="s">
        <v>58</v>
      </c>
      <c r="C19" s="186" t="s">
        <v>138</v>
      </c>
      <c r="D19" s="197">
        <v>14</v>
      </c>
      <c r="E19" s="189">
        <v>8</v>
      </c>
      <c r="F19" s="128">
        <f>E19/D19</f>
        <v>0.5714285714285714</v>
      </c>
      <c r="G19" s="72"/>
      <c r="H19" s="127"/>
      <c r="I19" s="182"/>
      <c r="J19" s="72" t="s">
        <v>95</v>
      </c>
      <c r="K19" s="72"/>
    </row>
    <row r="20" spans="1:11">
      <c r="A20" s="187"/>
      <c r="B20" s="186" t="s">
        <v>72</v>
      </c>
      <c r="C20" s="186"/>
      <c r="D20" s="182">
        <f>SUM(D12:D19)</f>
        <v>374</v>
      </c>
      <c r="E20" s="182">
        <f>SUM(E12:E19)</f>
        <v>187</v>
      </c>
      <c r="F20" s="144">
        <f>E20/D20</f>
        <v>0.5</v>
      </c>
      <c r="G20" s="72"/>
      <c r="H20" s="182"/>
      <c r="I20" s="72"/>
      <c r="J20" s="72" t="s">
        <v>95</v>
      </c>
      <c r="K20" s="72"/>
    </row>
    <row r="21" spans="1:11">
      <c r="A21" s="109"/>
      <c r="B21" s="110"/>
      <c r="C21" s="110"/>
      <c r="D21" s="89"/>
      <c r="E21" s="89"/>
      <c r="F21" s="129"/>
      <c r="G21" s="130"/>
      <c r="H21" s="89"/>
      <c r="I21" s="89"/>
      <c r="J21" s="89"/>
      <c r="K21" s="89"/>
    </row>
    <row r="22" spans="1:11">
      <c r="A22" s="109"/>
      <c r="B22" s="110"/>
      <c r="C22" s="110"/>
      <c r="D22" s="89"/>
      <c r="E22" s="89"/>
      <c r="F22" s="129"/>
      <c r="G22" s="130"/>
      <c r="H22" s="89"/>
      <c r="I22" s="89"/>
      <c r="J22" s="89"/>
      <c r="K22" s="89"/>
    </row>
    <row r="23" spans="1:11">
      <c r="A23" s="109"/>
      <c r="B23" s="110"/>
      <c r="C23" s="110"/>
      <c r="D23" s="89"/>
      <c r="E23" s="89"/>
      <c r="F23" s="129"/>
      <c r="G23" s="130"/>
      <c r="H23" s="89"/>
      <c r="I23" s="89"/>
      <c r="J23" s="89"/>
      <c r="K23" s="89"/>
    </row>
    <row r="24" spans="1:11">
      <c r="A24" s="27" t="s">
        <v>140</v>
      </c>
    </row>
    <row r="25" spans="1:11">
      <c r="A25" s="27" t="s">
        <v>163</v>
      </c>
    </row>
    <row r="26" spans="1:11">
      <c r="A26" s="27" t="s">
        <v>141</v>
      </c>
    </row>
    <row r="27" spans="1:11">
      <c r="A27" s="27" t="s">
        <v>142</v>
      </c>
    </row>
    <row r="28" spans="1:11">
      <c r="A28" s="27"/>
    </row>
    <row r="29" spans="1:11">
      <c r="A29" s="207" t="s">
        <v>31</v>
      </c>
      <c r="B29" s="208" t="s">
        <v>39</v>
      </c>
      <c r="C29" s="191"/>
      <c r="D29" s="209" t="s">
        <v>197</v>
      </c>
      <c r="E29" s="209" t="s">
        <v>198</v>
      </c>
      <c r="F29" s="207" t="s">
        <v>41</v>
      </c>
      <c r="G29" s="207" t="s">
        <v>47</v>
      </c>
      <c r="H29" s="207"/>
      <c r="I29" s="207"/>
      <c r="J29" s="207"/>
      <c r="K29" s="207"/>
    </row>
    <row r="30" spans="1:11" ht="63">
      <c r="A30" s="207"/>
      <c r="B30" s="207"/>
      <c r="C30" s="192" t="s">
        <v>179</v>
      </c>
      <c r="D30" s="210"/>
      <c r="E30" s="210"/>
      <c r="F30" s="207"/>
      <c r="G30" s="182" t="s">
        <v>42</v>
      </c>
      <c r="H30" s="182" t="s">
        <v>43</v>
      </c>
      <c r="I30" s="182" t="s">
        <v>44</v>
      </c>
      <c r="J30" s="185" t="s">
        <v>45</v>
      </c>
      <c r="K30" s="185" t="s">
        <v>46</v>
      </c>
    </row>
    <row r="31" spans="1:11">
      <c r="A31" s="207"/>
      <c r="B31" s="207"/>
      <c r="C31" s="201"/>
      <c r="D31" s="211"/>
      <c r="E31" s="211"/>
      <c r="F31" s="207"/>
      <c r="G31" s="186" t="s">
        <v>51</v>
      </c>
      <c r="H31" s="186" t="s">
        <v>48</v>
      </c>
      <c r="I31" s="186" t="s">
        <v>49</v>
      </c>
      <c r="J31" s="186" t="s">
        <v>50</v>
      </c>
      <c r="K31" s="186" t="s">
        <v>59</v>
      </c>
    </row>
    <row r="32" spans="1:11">
      <c r="A32" s="194"/>
      <c r="B32" s="37" t="s">
        <v>74</v>
      </c>
      <c r="C32" s="107"/>
      <c r="D32" s="107"/>
      <c r="E32" s="107"/>
      <c r="F32" s="205"/>
      <c r="G32" s="205"/>
      <c r="H32" s="205"/>
      <c r="I32" s="205"/>
      <c r="J32" s="205"/>
      <c r="K32" s="205"/>
    </row>
    <row r="33" spans="1:11">
      <c r="A33" s="195"/>
      <c r="B33" s="28" t="s">
        <v>75</v>
      </c>
      <c r="C33" s="108"/>
      <c r="D33" s="108"/>
      <c r="E33" s="108"/>
      <c r="F33" s="206"/>
      <c r="G33" s="206"/>
      <c r="H33" s="206"/>
      <c r="I33" s="206"/>
      <c r="J33" s="206"/>
      <c r="K33" s="206"/>
    </row>
    <row r="34" spans="1:11">
      <c r="A34" s="187">
        <v>1</v>
      </c>
      <c r="B34" s="28" t="s">
        <v>61</v>
      </c>
      <c r="C34" s="186" t="s">
        <v>119</v>
      </c>
      <c r="D34" s="186">
        <v>38</v>
      </c>
      <c r="E34" s="186">
        <v>35</v>
      </c>
      <c r="F34" s="128">
        <f>E34/D34</f>
        <v>0.92105263157894735</v>
      </c>
      <c r="G34" s="72" t="s">
        <v>95</v>
      </c>
      <c r="H34" s="186"/>
      <c r="I34" s="72"/>
      <c r="J34" s="186"/>
      <c r="K34" s="186"/>
    </row>
    <row r="35" spans="1:11">
      <c r="A35" s="194">
        <v>2</v>
      </c>
      <c r="B35" s="196" t="s">
        <v>76</v>
      </c>
      <c r="C35" s="186" t="s">
        <v>122</v>
      </c>
      <c r="D35" s="186">
        <v>31</v>
      </c>
      <c r="E35" s="186">
        <v>21</v>
      </c>
      <c r="F35" s="128">
        <f t="shared" ref="F35:F37" si="0">E35/D35</f>
        <v>0.67741935483870963</v>
      </c>
      <c r="G35" s="72"/>
      <c r="H35" s="186"/>
      <c r="I35" s="72" t="s">
        <v>95</v>
      </c>
      <c r="J35" s="186"/>
      <c r="K35" s="186"/>
    </row>
    <row r="36" spans="1:11">
      <c r="A36" s="194">
        <v>3</v>
      </c>
      <c r="B36" s="196" t="s">
        <v>66</v>
      </c>
      <c r="C36" s="186" t="s">
        <v>133</v>
      </c>
      <c r="D36" s="186">
        <v>34</v>
      </c>
      <c r="E36" s="186">
        <v>32</v>
      </c>
      <c r="F36" s="128">
        <f t="shared" si="0"/>
        <v>0.94117647058823528</v>
      </c>
      <c r="G36" s="72" t="s">
        <v>95</v>
      </c>
      <c r="H36" s="186"/>
      <c r="I36" s="186"/>
      <c r="J36" s="186"/>
      <c r="K36" s="186"/>
    </row>
    <row r="37" spans="1:11">
      <c r="A37" s="187">
        <v>4</v>
      </c>
      <c r="B37" s="141" t="s">
        <v>77</v>
      </c>
      <c r="C37" s="186" t="s">
        <v>135</v>
      </c>
      <c r="D37" s="186">
        <v>15</v>
      </c>
      <c r="E37" s="186">
        <v>15</v>
      </c>
      <c r="F37" s="128">
        <f t="shared" si="0"/>
        <v>1</v>
      </c>
      <c r="G37" s="72" t="s">
        <v>95</v>
      </c>
      <c r="H37" s="186"/>
      <c r="I37" s="186"/>
      <c r="J37" s="186"/>
      <c r="K37" s="186"/>
    </row>
    <row r="38" spans="1:11" s="80" customFormat="1">
      <c r="A38" s="109"/>
      <c r="B38" s="135"/>
      <c r="D38" s="79"/>
      <c r="E38" s="79"/>
      <c r="F38" s="129"/>
      <c r="G38" s="92"/>
      <c r="H38" s="79"/>
      <c r="I38" s="79"/>
      <c r="J38" s="79"/>
      <c r="K38" s="79"/>
    </row>
    <row r="39" spans="1:11" s="80" customFormat="1">
      <c r="A39" s="109"/>
      <c r="B39" s="135"/>
      <c r="D39" s="79"/>
      <c r="E39" s="79"/>
      <c r="F39" s="129"/>
      <c r="G39" s="92"/>
      <c r="H39" s="79"/>
      <c r="I39" s="79"/>
      <c r="J39" s="79"/>
      <c r="K39" s="79"/>
    </row>
    <row r="40" spans="1:11" s="80" customFormat="1">
      <c r="A40" s="109"/>
      <c r="B40" s="135"/>
      <c r="D40" s="79"/>
      <c r="E40" s="79"/>
      <c r="F40" s="129"/>
      <c r="G40" s="92"/>
      <c r="H40" s="79"/>
      <c r="I40" s="79"/>
      <c r="J40" s="79"/>
      <c r="K40" s="79"/>
    </row>
    <row r="41" spans="1:11" s="80" customFormat="1">
      <c r="A41" s="109"/>
      <c r="B41" s="135"/>
      <c r="D41" s="79"/>
      <c r="E41" s="79"/>
      <c r="F41" s="129"/>
      <c r="G41" s="92"/>
      <c r="H41" s="79"/>
      <c r="I41" s="79"/>
      <c r="J41" s="79"/>
      <c r="K41" s="79"/>
    </row>
    <row r="42" spans="1:11" s="80" customFormat="1">
      <c r="A42" s="109"/>
      <c r="B42" s="135"/>
      <c r="D42" s="79"/>
      <c r="E42" s="79"/>
      <c r="F42" s="129"/>
      <c r="G42" s="92"/>
      <c r="H42" s="79"/>
      <c r="I42" s="79"/>
      <c r="J42" s="79"/>
      <c r="K42" s="79"/>
    </row>
    <row r="43" spans="1:11" s="80" customFormat="1">
      <c r="A43" s="109"/>
      <c r="B43" s="135"/>
      <c r="D43" s="79"/>
      <c r="E43" s="79"/>
      <c r="F43" s="129"/>
      <c r="G43" s="92"/>
      <c r="H43" s="79"/>
      <c r="I43" s="79"/>
      <c r="J43" s="79"/>
      <c r="K43" s="79"/>
    </row>
    <row r="44" spans="1:11" s="80" customFormat="1">
      <c r="A44" s="109"/>
      <c r="B44" s="135"/>
      <c r="D44" s="79"/>
      <c r="E44" s="79"/>
      <c r="F44" s="129"/>
      <c r="G44" s="92"/>
      <c r="H44" s="79"/>
      <c r="I44" s="79"/>
      <c r="J44" s="79"/>
      <c r="K44" s="79"/>
    </row>
    <row r="45" spans="1:11" s="80" customFormat="1">
      <c r="A45" s="109"/>
      <c r="B45" s="135"/>
      <c r="D45" s="79"/>
      <c r="E45" s="79"/>
      <c r="F45" s="129"/>
      <c r="G45" s="92"/>
      <c r="H45" s="79"/>
      <c r="I45" s="79"/>
      <c r="J45" s="79"/>
      <c r="K45" s="79"/>
    </row>
    <row r="46" spans="1:11">
      <c r="A46" s="27" t="s">
        <v>140</v>
      </c>
    </row>
    <row r="47" spans="1:11">
      <c r="A47" s="27" t="s">
        <v>163</v>
      </c>
    </row>
    <row r="48" spans="1:11">
      <c r="A48" s="27" t="s">
        <v>141</v>
      </c>
    </row>
    <row r="49" spans="1:11">
      <c r="A49" s="27" t="s">
        <v>142</v>
      </c>
    </row>
    <row r="50" spans="1:11">
      <c r="A50" s="207" t="s">
        <v>31</v>
      </c>
      <c r="B50" s="208" t="s">
        <v>39</v>
      </c>
      <c r="C50" s="191"/>
      <c r="D50" s="209" t="s">
        <v>197</v>
      </c>
      <c r="E50" s="209" t="s">
        <v>198</v>
      </c>
      <c r="F50" s="207" t="s">
        <v>41</v>
      </c>
      <c r="G50" s="207" t="s">
        <v>47</v>
      </c>
      <c r="H50" s="207"/>
      <c r="I50" s="207"/>
      <c r="J50" s="207"/>
      <c r="K50" s="207"/>
    </row>
    <row r="51" spans="1:11" ht="63">
      <c r="A51" s="207"/>
      <c r="B51" s="207"/>
      <c r="C51" s="192" t="s">
        <v>179</v>
      </c>
      <c r="D51" s="210"/>
      <c r="E51" s="210"/>
      <c r="F51" s="207"/>
      <c r="G51" s="182" t="s">
        <v>42</v>
      </c>
      <c r="H51" s="182" t="s">
        <v>43</v>
      </c>
      <c r="I51" s="182" t="s">
        <v>44</v>
      </c>
      <c r="J51" s="185" t="s">
        <v>45</v>
      </c>
      <c r="K51" s="185" t="s">
        <v>46</v>
      </c>
    </row>
    <row r="52" spans="1:11">
      <c r="A52" s="207"/>
      <c r="B52" s="207"/>
      <c r="C52" s="201"/>
      <c r="D52" s="211"/>
      <c r="E52" s="211"/>
      <c r="F52" s="207"/>
      <c r="G52" s="186" t="s">
        <v>51</v>
      </c>
      <c r="H52" s="186" t="s">
        <v>48</v>
      </c>
      <c r="I52" s="186" t="s">
        <v>49</v>
      </c>
      <c r="J52" s="186" t="s">
        <v>50</v>
      </c>
      <c r="K52" s="186" t="s">
        <v>59</v>
      </c>
    </row>
    <row r="53" spans="1:11">
      <c r="A53" s="254">
        <v>5</v>
      </c>
      <c r="B53" s="196" t="s">
        <v>183</v>
      </c>
      <c r="C53" s="201" t="s">
        <v>181</v>
      </c>
      <c r="D53" s="193">
        <v>16</v>
      </c>
      <c r="E53" s="193">
        <v>15</v>
      </c>
      <c r="F53" s="199">
        <f>E53/D53</f>
        <v>0.9375</v>
      </c>
      <c r="G53" s="72" t="s">
        <v>95</v>
      </c>
      <c r="H53" s="184"/>
      <c r="I53" s="72"/>
      <c r="J53" s="184"/>
      <c r="K53" s="184"/>
    </row>
    <row r="54" spans="1:11">
      <c r="A54" s="255"/>
      <c r="B54" s="196" t="s">
        <v>184</v>
      </c>
      <c r="C54" s="201" t="s">
        <v>182</v>
      </c>
      <c r="D54" s="193">
        <v>9</v>
      </c>
      <c r="E54" s="193">
        <v>8</v>
      </c>
      <c r="F54" s="199">
        <f t="shared" ref="F54:F57" si="1">E54/D54</f>
        <v>0.88888888888888884</v>
      </c>
      <c r="G54" s="72" t="s">
        <v>95</v>
      </c>
      <c r="H54" s="184"/>
      <c r="I54" s="184"/>
      <c r="J54" s="184"/>
      <c r="K54" s="184"/>
    </row>
    <row r="55" spans="1:11">
      <c r="A55" s="256"/>
      <c r="B55" s="196" t="s">
        <v>185</v>
      </c>
      <c r="C55" s="184" t="s">
        <v>186</v>
      </c>
      <c r="D55" s="184">
        <v>4</v>
      </c>
      <c r="E55" s="184">
        <v>3</v>
      </c>
      <c r="F55" s="199">
        <f t="shared" si="1"/>
        <v>0.75</v>
      </c>
      <c r="G55" s="134"/>
      <c r="H55" s="72" t="s">
        <v>95</v>
      </c>
      <c r="I55" s="72"/>
      <c r="J55" s="72"/>
      <c r="K55" s="184"/>
    </row>
    <row r="56" spans="1:11">
      <c r="A56" s="187"/>
      <c r="B56" s="186" t="s">
        <v>88</v>
      </c>
      <c r="C56" s="186"/>
      <c r="D56" s="190">
        <f>D34+D35+D36+D37+D53+D54+D55</f>
        <v>147</v>
      </c>
      <c r="E56" s="190">
        <f>E34+E35+E36+E37+E53+E54+E55</f>
        <v>129</v>
      </c>
      <c r="F56" s="199">
        <f t="shared" si="1"/>
        <v>0.87755102040816324</v>
      </c>
      <c r="G56" s="72" t="s">
        <v>95</v>
      </c>
      <c r="H56" s="186"/>
      <c r="I56" s="186"/>
      <c r="J56" s="186"/>
      <c r="K56" s="186"/>
    </row>
    <row r="57" spans="1:11">
      <c r="A57" s="187"/>
      <c r="B57" s="186" t="s">
        <v>89</v>
      </c>
      <c r="C57" s="186"/>
      <c r="D57" s="190">
        <f>D20+D56</f>
        <v>521</v>
      </c>
      <c r="E57" s="190">
        <f>E20+E56</f>
        <v>316</v>
      </c>
      <c r="F57" s="199">
        <f t="shared" si="1"/>
        <v>0.60652591170825332</v>
      </c>
      <c r="G57" s="72"/>
      <c r="H57" s="72"/>
      <c r="I57" s="72" t="s">
        <v>95</v>
      </c>
      <c r="J57" s="186"/>
      <c r="K57" s="72"/>
    </row>
    <row r="58" spans="1:11">
      <c r="A58" s="27"/>
    </row>
    <row r="59" spans="1:11">
      <c r="A59" s="27"/>
    </row>
    <row r="60" spans="1:11">
      <c r="A60" s="27"/>
    </row>
    <row r="61" spans="1:11">
      <c r="A61" s="27"/>
    </row>
    <row r="62" spans="1:11">
      <c r="A62" s="27"/>
    </row>
    <row r="63" spans="1:11">
      <c r="A63" s="27"/>
    </row>
    <row r="64" spans="1:11">
      <c r="A64" s="27"/>
    </row>
    <row r="65" spans="1:11">
      <c r="A65" s="27"/>
    </row>
    <row r="66" spans="1:11">
      <c r="A66" s="27"/>
    </row>
    <row r="67" spans="1:11">
      <c r="A67" s="27"/>
    </row>
    <row r="68" spans="1:11">
      <c r="A68" s="27"/>
      <c r="B68" s="26" t="s">
        <v>166</v>
      </c>
      <c r="E68" s="131">
        <f>D57</f>
        <v>521</v>
      </c>
      <c r="F68" s="26" t="s">
        <v>168</v>
      </c>
    </row>
    <row r="69" spans="1:11">
      <c r="A69" s="27"/>
      <c r="B69" s="26" t="s">
        <v>167</v>
      </c>
      <c r="E69" s="131">
        <f>E57</f>
        <v>316</v>
      </c>
      <c r="F69" s="26" t="s">
        <v>168</v>
      </c>
    </row>
    <row r="70" spans="1:11">
      <c r="A70" s="27"/>
    </row>
    <row r="71" spans="1:11">
      <c r="A71" s="27"/>
    </row>
    <row r="72" spans="1:11">
      <c r="A72" s="27"/>
    </row>
    <row r="73" spans="1:11">
      <c r="A73" s="27"/>
      <c r="D73" s="182" t="s">
        <v>169</v>
      </c>
      <c r="E73" s="182" t="s">
        <v>47</v>
      </c>
      <c r="F73" s="182" t="s">
        <v>170</v>
      </c>
    </row>
    <row r="74" spans="1:11">
      <c r="A74" s="27"/>
      <c r="D74" s="182" t="s">
        <v>42</v>
      </c>
      <c r="E74" s="182" t="s">
        <v>173</v>
      </c>
      <c r="F74" s="182">
        <v>5</v>
      </c>
    </row>
    <row r="75" spans="1:11">
      <c r="A75" s="27"/>
      <c r="D75" s="182" t="s">
        <v>42</v>
      </c>
      <c r="E75" s="182" t="s">
        <v>175</v>
      </c>
      <c r="F75" s="182">
        <v>4</v>
      </c>
    </row>
    <row r="76" spans="1:11">
      <c r="A76" s="27"/>
      <c r="D76" s="182" t="s">
        <v>44</v>
      </c>
      <c r="E76" s="182" t="s">
        <v>174</v>
      </c>
      <c r="F76" s="182">
        <v>3</v>
      </c>
    </row>
    <row r="77" spans="1:11">
      <c r="A77" s="27"/>
      <c r="D77" s="182" t="s">
        <v>171</v>
      </c>
      <c r="E77" s="182" t="s">
        <v>176</v>
      </c>
      <c r="F77" s="182">
        <v>2</v>
      </c>
    </row>
    <row r="78" spans="1:11">
      <c r="A78" s="27"/>
      <c r="D78" s="182" t="s">
        <v>172</v>
      </c>
      <c r="E78" s="182" t="s">
        <v>177</v>
      </c>
      <c r="F78" s="182">
        <v>1</v>
      </c>
    </row>
    <row r="79" spans="1:11">
      <c r="A79" s="27"/>
    </row>
    <row r="80" spans="1:11" ht="26.25">
      <c r="B80" s="71" t="s">
        <v>91</v>
      </c>
      <c r="C80" s="71"/>
      <c r="D80" s="71"/>
      <c r="E80" s="71"/>
      <c r="F80" s="71"/>
      <c r="G80" s="71"/>
      <c r="H80" s="71"/>
      <c r="I80" s="71"/>
      <c r="J80" s="71"/>
      <c r="K80" s="71"/>
    </row>
    <row r="81" spans="1:14" ht="26.25">
      <c r="B81" s="71" t="s">
        <v>202</v>
      </c>
      <c r="C81" s="71"/>
      <c r="D81" s="71"/>
      <c r="E81" s="71"/>
      <c r="F81" s="71"/>
      <c r="G81" s="71"/>
      <c r="H81" s="71"/>
      <c r="I81" s="71"/>
      <c r="J81" s="71"/>
      <c r="K81" s="71"/>
    </row>
    <row r="82" spans="1:14" ht="26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</row>
    <row r="83" spans="1:14" ht="26.25">
      <c r="A83" s="71"/>
      <c r="B83" s="71"/>
      <c r="C83" s="71"/>
      <c r="D83" s="71"/>
      <c r="E83" s="71"/>
      <c r="F83" s="71" t="s">
        <v>92</v>
      </c>
      <c r="G83" s="71"/>
      <c r="H83" s="71"/>
      <c r="I83" s="71"/>
      <c r="J83" s="71"/>
      <c r="K83" s="71"/>
      <c r="L83" s="71"/>
      <c r="M83" s="71"/>
      <c r="N83" s="71"/>
    </row>
    <row r="84" spans="1:14" ht="26.25">
      <c r="A84" s="71"/>
      <c r="B84" s="71"/>
      <c r="C84" s="71"/>
      <c r="D84" s="71"/>
      <c r="E84" s="71"/>
      <c r="F84" s="71"/>
      <c r="G84" s="71" t="s">
        <v>187</v>
      </c>
      <c r="H84" s="71"/>
      <c r="I84" s="71"/>
      <c r="J84" s="71"/>
      <c r="K84" s="71"/>
      <c r="L84" s="71"/>
      <c r="M84" s="71"/>
      <c r="N84" s="71"/>
    </row>
    <row r="85" spans="1:14" ht="26.25">
      <c r="A85" s="71"/>
      <c r="B85" s="71"/>
      <c r="C85" s="71"/>
      <c r="D85" s="71"/>
      <c r="E85" s="71"/>
      <c r="F85" s="71" t="s">
        <v>93</v>
      </c>
      <c r="G85" s="71"/>
      <c r="H85" s="71"/>
      <c r="I85" s="71"/>
      <c r="J85" s="71"/>
      <c r="K85" s="71"/>
      <c r="L85" s="71"/>
      <c r="M85" s="71"/>
      <c r="N85" s="71"/>
    </row>
    <row r="86" spans="1:14" ht="26.25">
      <c r="A86" s="71"/>
      <c r="B86" s="71"/>
      <c r="C86" s="71"/>
      <c r="D86" s="71"/>
      <c r="E86" s="71"/>
      <c r="F86" s="71" t="s">
        <v>94</v>
      </c>
      <c r="G86" s="71"/>
      <c r="H86" s="71"/>
      <c r="I86" s="71"/>
      <c r="J86" s="71"/>
      <c r="K86" s="71"/>
      <c r="L86" s="71"/>
      <c r="M86" s="71"/>
      <c r="N86" s="71"/>
    </row>
    <row r="87" spans="1:14" ht="26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</row>
    <row r="88" spans="1:14" ht="26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</row>
    <row r="89" spans="1:14" ht="26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</row>
    <row r="90" spans="1:14" ht="26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</row>
    <row r="91" spans="1:14" ht="26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</row>
    <row r="92" spans="1:14" ht="26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</row>
    <row r="93" spans="1:14" ht="26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</row>
    <row r="94" spans="1:14" ht="26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</row>
    <row r="95" spans="1:14" ht="26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</row>
    <row r="96" spans="1:14" ht="26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</row>
  </sheetData>
  <mergeCells count="39">
    <mergeCell ref="K10:K11"/>
    <mergeCell ref="A7:A9"/>
    <mergeCell ref="B7:B9"/>
    <mergeCell ref="D7:D9"/>
    <mergeCell ref="E7:E9"/>
    <mergeCell ref="F7:F9"/>
    <mergeCell ref="G7:K7"/>
    <mergeCell ref="F10:F11"/>
    <mergeCell ref="G10:G11"/>
    <mergeCell ref="H10:H11"/>
    <mergeCell ref="I10:I11"/>
    <mergeCell ref="J10:J11"/>
    <mergeCell ref="G29:K29"/>
    <mergeCell ref="A12:A13"/>
    <mergeCell ref="B12:B13"/>
    <mergeCell ref="D12:D18"/>
    <mergeCell ref="F12:F18"/>
    <mergeCell ref="A14:A15"/>
    <mergeCell ref="B14:B15"/>
    <mergeCell ref="A17:A18"/>
    <mergeCell ref="B17:B18"/>
    <mergeCell ref="A29:A31"/>
    <mergeCell ref="B29:B31"/>
    <mergeCell ref="D29:D31"/>
    <mergeCell ref="E29:E31"/>
    <mergeCell ref="F29:F31"/>
    <mergeCell ref="F50:F52"/>
    <mergeCell ref="G50:K50"/>
    <mergeCell ref="F32:F33"/>
    <mergeCell ref="G32:G33"/>
    <mergeCell ref="H32:H33"/>
    <mergeCell ref="I32:I33"/>
    <mergeCell ref="J32:J33"/>
    <mergeCell ref="K32:K33"/>
    <mergeCell ref="A53:A55"/>
    <mergeCell ref="A50:A52"/>
    <mergeCell ref="B50:B52"/>
    <mergeCell ref="D50:D52"/>
    <mergeCell ref="E50:E5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topLeftCell="A10" workbookViewId="0">
      <selection activeCell="G15" sqref="G15"/>
    </sheetView>
  </sheetViews>
  <sheetFormatPr defaultColWidth="9" defaultRowHeight="21"/>
  <cols>
    <col min="1" max="1" width="6.85546875" style="26" customWidth="1"/>
    <col min="2" max="2" width="25" style="26" bestFit="1" customWidth="1"/>
    <col min="3" max="3" width="14.28515625" style="26" bestFit="1" customWidth="1"/>
    <col min="4" max="4" width="10.85546875" style="26" bestFit="1" customWidth="1"/>
    <col min="5" max="5" width="8.42578125" style="26" customWidth="1"/>
    <col min="6" max="6" width="7.42578125" style="26" customWidth="1"/>
    <col min="7" max="7" width="7.7109375" style="26" customWidth="1"/>
    <col min="8" max="8" width="6.85546875" style="26" customWidth="1"/>
    <col min="9" max="9" width="7.42578125" style="26" customWidth="1"/>
    <col min="10" max="10" width="8.85546875" style="26" bestFit="1" customWidth="1"/>
    <col min="11" max="11" width="5.28515625" style="26" customWidth="1"/>
    <col min="12" max="12" width="5.42578125" style="26" customWidth="1"/>
    <col min="13" max="13" width="5.7109375" style="26" customWidth="1"/>
    <col min="14" max="14" width="6.42578125" style="26" bestFit="1" customWidth="1"/>
    <col min="15" max="16384" width="9" style="26"/>
  </cols>
  <sheetData>
    <row r="2" spans="1:10">
      <c r="A2" s="27" t="s">
        <v>140</v>
      </c>
    </row>
    <row r="3" spans="1:10">
      <c r="A3" s="27" t="s">
        <v>163</v>
      </c>
    </row>
    <row r="4" spans="1:10">
      <c r="A4" s="27" t="s">
        <v>141</v>
      </c>
    </row>
    <row r="5" spans="1:10">
      <c r="A5" s="27" t="s">
        <v>142</v>
      </c>
    </row>
    <row r="6" spans="1:10">
      <c r="A6" s="27"/>
    </row>
    <row r="7" spans="1:10">
      <c r="A7" s="207" t="s">
        <v>31</v>
      </c>
      <c r="B7" s="208" t="s">
        <v>39</v>
      </c>
      <c r="C7" s="209" t="s">
        <v>164</v>
      </c>
      <c r="D7" s="209" t="s">
        <v>143</v>
      </c>
      <c r="E7" s="207" t="s">
        <v>41</v>
      </c>
      <c r="F7" s="207" t="s">
        <v>47</v>
      </c>
      <c r="G7" s="207"/>
      <c r="H7" s="207"/>
      <c r="I7" s="207"/>
      <c r="J7" s="207"/>
    </row>
    <row r="8" spans="1:10" ht="63">
      <c r="A8" s="207"/>
      <c r="B8" s="207"/>
      <c r="C8" s="210"/>
      <c r="D8" s="210"/>
      <c r="E8" s="207"/>
      <c r="F8" s="147" t="s">
        <v>42</v>
      </c>
      <c r="G8" s="147" t="s">
        <v>43</v>
      </c>
      <c r="H8" s="147" t="s">
        <v>44</v>
      </c>
      <c r="I8" s="148" t="s">
        <v>45</v>
      </c>
      <c r="J8" s="148" t="s">
        <v>46</v>
      </c>
    </row>
    <row r="9" spans="1:10">
      <c r="A9" s="207"/>
      <c r="B9" s="207"/>
      <c r="C9" s="211"/>
      <c r="D9" s="211"/>
      <c r="E9" s="207"/>
      <c r="F9" s="149" t="s">
        <v>51</v>
      </c>
      <c r="G9" s="149" t="s">
        <v>48</v>
      </c>
      <c r="H9" s="149" t="s">
        <v>49</v>
      </c>
      <c r="I9" s="149" t="s">
        <v>50</v>
      </c>
      <c r="J9" s="149" t="s">
        <v>59</v>
      </c>
    </row>
    <row r="10" spans="1:10">
      <c r="A10" s="150"/>
      <c r="B10" s="37" t="s">
        <v>53</v>
      </c>
      <c r="C10" s="107"/>
      <c r="D10" s="107"/>
      <c r="E10" s="205"/>
      <c r="F10" s="205"/>
      <c r="G10" s="205"/>
      <c r="H10" s="205"/>
      <c r="I10" s="205"/>
      <c r="J10" s="205"/>
    </row>
    <row r="11" spans="1:10">
      <c r="A11" s="151"/>
      <c r="B11" s="28" t="s">
        <v>144</v>
      </c>
      <c r="C11" s="108"/>
      <c r="D11" s="108"/>
      <c r="E11" s="206"/>
      <c r="F11" s="206"/>
      <c r="G11" s="206"/>
      <c r="H11" s="206"/>
      <c r="I11" s="206"/>
      <c r="J11" s="206"/>
    </row>
    <row r="12" spans="1:10">
      <c r="A12" s="146">
        <v>1</v>
      </c>
      <c r="B12" s="28" t="s">
        <v>61</v>
      </c>
      <c r="C12" s="147">
        <v>62</v>
      </c>
      <c r="D12" s="147">
        <v>54</v>
      </c>
      <c r="E12" s="128">
        <f>D12/C12</f>
        <v>0.87096774193548387</v>
      </c>
      <c r="F12" s="72" t="s">
        <v>95</v>
      </c>
      <c r="H12" s="127"/>
      <c r="I12" s="147"/>
      <c r="J12" s="147"/>
    </row>
    <row r="13" spans="1:10">
      <c r="A13" s="150">
        <v>2</v>
      </c>
      <c r="B13" s="28" t="s">
        <v>76</v>
      </c>
      <c r="C13" s="147">
        <v>54</v>
      </c>
      <c r="D13" s="147">
        <v>44</v>
      </c>
      <c r="E13" s="128">
        <f t="shared" ref="E13:E17" si="0">D13/C13</f>
        <v>0.81481481481481477</v>
      </c>
      <c r="F13" s="72" t="s">
        <v>95</v>
      </c>
      <c r="G13" s="147"/>
      <c r="H13" s="147"/>
      <c r="I13" s="147"/>
      <c r="J13" s="28"/>
    </row>
    <row r="14" spans="1:10">
      <c r="A14" s="151">
        <v>3</v>
      </c>
      <c r="B14" s="28" t="s">
        <v>64</v>
      </c>
      <c r="C14" s="41">
        <v>31</v>
      </c>
      <c r="D14" s="41">
        <v>25</v>
      </c>
      <c r="E14" s="128">
        <f t="shared" si="0"/>
        <v>0.80645161290322576</v>
      </c>
      <c r="F14" s="72" t="s">
        <v>95</v>
      </c>
      <c r="G14" s="41"/>
      <c r="I14" s="41"/>
      <c r="J14" s="41"/>
    </row>
    <row r="15" spans="1:10">
      <c r="A15" s="146">
        <v>4</v>
      </c>
      <c r="B15" s="28" t="s">
        <v>66</v>
      </c>
      <c r="C15" s="147">
        <v>62</v>
      </c>
      <c r="D15" s="147">
        <v>56</v>
      </c>
      <c r="E15" s="128">
        <f t="shared" si="0"/>
        <v>0.90322580645161288</v>
      </c>
      <c r="F15" s="72" t="s">
        <v>95</v>
      </c>
      <c r="G15" s="147"/>
      <c r="H15" s="28"/>
      <c r="I15" s="147"/>
      <c r="J15" s="147"/>
    </row>
    <row r="16" spans="1:10">
      <c r="A16" s="146">
        <v>5</v>
      </c>
      <c r="B16" s="28" t="s">
        <v>58</v>
      </c>
      <c r="C16" s="147">
        <v>10</v>
      </c>
      <c r="D16" s="147">
        <v>8</v>
      </c>
      <c r="E16" s="128">
        <f t="shared" si="0"/>
        <v>0.8</v>
      </c>
      <c r="F16" s="72" t="s">
        <v>95</v>
      </c>
      <c r="G16" s="127"/>
      <c r="H16" s="147"/>
      <c r="I16" s="147"/>
      <c r="J16" s="28"/>
    </row>
    <row r="17" spans="1:10">
      <c r="A17" s="146"/>
      <c r="B17" s="149" t="s">
        <v>72</v>
      </c>
      <c r="C17" s="147">
        <f>SUM(C12:C16)</f>
        <v>219</v>
      </c>
      <c r="D17" s="147">
        <f t="shared" ref="D17" si="1">SUM(D12:D16)</f>
        <v>187</v>
      </c>
      <c r="E17" s="128">
        <f t="shared" si="0"/>
        <v>0.85388127853881279</v>
      </c>
      <c r="F17" s="72" t="s">
        <v>95</v>
      </c>
      <c r="G17" s="147"/>
      <c r="H17" s="28"/>
      <c r="I17" s="147"/>
      <c r="J17" s="147"/>
    </row>
    <row r="18" spans="1:10">
      <c r="A18" s="109"/>
      <c r="B18" s="110"/>
      <c r="C18" s="89"/>
      <c r="D18" s="89"/>
      <c r="E18" s="129"/>
      <c r="F18" s="130"/>
      <c r="G18" s="89"/>
      <c r="H18" s="89"/>
      <c r="I18" s="89"/>
      <c r="J18" s="89"/>
    </row>
    <row r="19" spans="1:10">
      <c r="A19" s="109"/>
      <c r="B19" s="110"/>
      <c r="C19" s="89"/>
      <c r="D19" s="89"/>
      <c r="E19" s="129"/>
      <c r="F19" s="130"/>
      <c r="G19" s="89"/>
      <c r="H19" s="89"/>
      <c r="I19" s="89"/>
      <c r="J19" s="89"/>
    </row>
    <row r="20" spans="1:10">
      <c r="A20" s="109"/>
      <c r="B20" s="110"/>
      <c r="C20" s="89"/>
      <c r="D20" s="89"/>
      <c r="E20" s="129"/>
      <c r="F20" s="130"/>
      <c r="G20" s="89"/>
      <c r="H20" s="89"/>
      <c r="I20" s="89"/>
      <c r="J20" s="89"/>
    </row>
    <row r="21" spans="1:10">
      <c r="A21" s="109"/>
      <c r="B21" s="110"/>
      <c r="C21" s="89"/>
      <c r="D21" s="89"/>
      <c r="E21" s="129"/>
      <c r="F21" s="130"/>
      <c r="G21" s="89"/>
      <c r="H21" s="89"/>
      <c r="I21" s="89"/>
      <c r="J21" s="89"/>
    </row>
    <row r="23" spans="1:10">
      <c r="A23" s="27" t="s">
        <v>140</v>
      </c>
    </row>
    <row r="24" spans="1:10">
      <c r="A24" s="27" t="s">
        <v>163</v>
      </c>
    </row>
    <row r="25" spans="1:10">
      <c r="A25" s="27" t="s">
        <v>141</v>
      </c>
    </row>
    <row r="26" spans="1:10">
      <c r="A26" s="27" t="s">
        <v>142</v>
      </c>
    </row>
    <row r="27" spans="1:10">
      <c r="A27" s="27"/>
    </row>
    <row r="28" spans="1:10">
      <c r="A28" s="207" t="s">
        <v>31</v>
      </c>
      <c r="B28" s="208" t="s">
        <v>39</v>
      </c>
      <c r="C28" s="209" t="s">
        <v>164</v>
      </c>
      <c r="D28" s="209" t="s">
        <v>143</v>
      </c>
      <c r="E28" s="207" t="s">
        <v>41</v>
      </c>
      <c r="F28" s="207" t="s">
        <v>47</v>
      </c>
      <c r="G28" s="207"/>
      <c r="H28" s="207"/>
      <c r="I28" s="207"/>
      <c r="J28" s="207"/>
    </row>
    <row r="29" spans="1:10" ht="63">
      <c r="A29" s="207"/>
      <c r="B29" s="207"/>
      <c r="C29" s="210"/>
      <c r="D29" s="210"/>
      <c r="E29" s="207"/>
      <c r="F29" s="147" t="s">
        <v>42</v>
      </c>
      <c r="G29" s="147" t="s">
        <v>43</v>
      </c>
      <c r="H29" s="147" t="s">
        <v>44</v>
      </c>
      <c r="I29" s="148" t="s">
        <v>45</v>
      </c>
      <c r="J29" s="148" t="s">
        <v>46</v>
      </c>
    </row>
    <row r="30" spans="1:10">
      <c r="A30" s="207"/>
      <c r="B30" s="207"/>
      <c r="C30" s="211"/>
      <c r="D30" s="211"/>
      <c r="E30" s="207"/>
      <c r="F30" s="149" t="s">
        <v>51</v>
      </c>
      <c r="G30" s="149" t="s">
        <v>48</v>
      </c>
      <c r="H30" s="149" t="s">
        <v>49</v>
      </c>
      <c r="I30" s="149" t="s">
        <v>50</v>
      </c>
      <c r="J30" s="149" t="s">
        <v>59</v>
      </c>
    </row>
    <row r="31" spans="1:10">
      <c r="A31" s="150"/>
      <c r="B31" s="37" t="s">
        <v>74</v>
      </c>
      <c r="C31" s="107"/>
      <c r="D31" s="107"/>
      <c r="E31" s="205"/>
      <c r="F31" s="205"/>
      <c r="G31" s="205"/>
      <c r="H31" s="205"/>
      <c r="I31" s="205"/>
      <c r="J31" s="205"/>
    </row>
    <row r="32" spans="1:10">
      <c r="A32" s="151"/>
      <c r="B32" s="28" t="s">
        <v>145</v>
      </c>
      <c r="C32" s="108"/>
      <c r="D32" s="108"/>
      <c r="E32" s="206"/>
      <c r="F32" s="206"/>
      <c r="G32" s="206"/>
      <c r="H32" s="206"/>
      <c r="I32" s="206"/>
      <c r="J32" s="206"/>
    </row>
    <row r="33" spans="1:10">
      <c r="A33" s="146">
        <v>1</v>
      </c>
      <c r="B33" s="28" t="s">
        <v>61</v>
      </c>
      <c r="C33" s="149">
        <v>37</v>
      </c>
      <c r="D33" s="149">
        <v>35</v>
      </c>
      <c r="E33" s="128">
        <f>D33/C33</f>
        <v>0.94594594594594594</v>
      </c>
      <c r="F33" s="72" t="s">
        <v>95</v>
      </c>
      <c r="G33" s="149"/>
      <c r="H33" s="72"/>
      <c r="I33" s="149"/>
      <c r="J33" s="149"/>
    </row>
    <row r="34" spans="1:10">
      <c r="A34" s="150">
        <v>2</v>
      </c>
      <c r="B34" s="28" t="s">
        <v>76</v>
      </c>
      <c r="C34" s="149">
        <v>21</v>
      </c>
      <c r="D34" s="149">
        <v>21</v>
      </c>
      <c r="E34" s="128">
        <f t="shared" ref="E34:E39" si="2">D34/C34</f>
        <v>1</v>
      </c>
      <c r="F34" s="72" t="s">
        <v>95</v>
      </c>
      <c r="G34" s="149"/>
      <c r="H34" s="149"/>
      <c r="I34" s="149"/>
      <c r="J34" s="149"/>
    </row>
    <row r="35" spans="1:10">
      <c r="A35" s="146">
        <v>3</v>
      </c>
      <c r="B35" s="28" t="s">
        <v>66</v>
      </c>
      <c r="C35" s="149">
        <v>34</v>
      </c>
      <c r="D35" s="149">
        <v>32</v>
      </c>
      <c r="E35" s="128">
        <f t="shared" si="2"/>
        <v>0.94117647058823528</v>
      </c>
      <c r="F35" s="72" t="s">
        <v>95</v>
      </c>
      <c r="G35" s="149"/>
      <c r="H35" s="149"/>
      <c r="I35" s="149"/>
      <c r="J35" s="149"/>
    </row>
    <row r="36" spans="1:10">
      <c r="A36" s="146">
        <v>4</v>
      </c>
      <c r="B36" s="28" t="s">
        <v>180</v>
      </c>
      <c r="C36" s="149">
        <v>15</v>
      </c>
      <c r="D36" s="149">
        <v>15</v>
      </c>
      <c r="E36" s="128">
        <f t="shared" si="2"/>
        <v>1</v>
      </c>
      <c r="F36" s="72" t="s">
        <v>95</v>
      </c>
      <c r="G36" s="149"/>
      <c r="H36" s="149"/>
      <c r="I36" s="149"/>
      <c r="J36" s="149"/>
    </row>
    <row r="37" spans="1:10">
      <c r="A37" s="146">
        <v>5</v>
      </c>
      <c r="B37" s="28" t="s">
        <v>165</v>
      </c>
      <c r="C37" s="149">
        <v>30</v>
      </c>
      <c r="D37" s="149">
        <v>26</v>
      </c>
      <c r="E37" s="128">
        <f t="shared" si="2"/>
        <v>0.8666666666666667</v>
      </c>
      <c r="F37" s="72" t="s">
        <v>95</v>
      </c>
      <c r="G37" s="72"/>
      <c r="H37" s="149"/>
      <c r="I37" s="149"/>
      <c r="J37" s="149"/>
    </row>
    <row r="38" spans="1:10">
      <c r="A38" s="146"/>
      <c r="B38" s="149" t="s">
        <v>88</v>
      </c>
      <c r="C38" s="167">
        <f>SUM(C33:C37)</f>
        <v>137</v>
      </c>
      <c r="D38" s="167">
        <f>SUM(D33:D37)</f>
        <v>129</v>
      </c>
      <c r="E38" s="128">
        <f t="shared" si="2"/>
        <v>0.94160583941605835</v>
      </c>
      <c r="F38" s="72" t="s">
        <v>95</v>
      </c>
      <c r="G38" s="149"/>
      <c r="H38" s="149"/>
      <c r="I38" s="149"/>
      <c r="J38" s="149"/>
    </row>
    <row r="39" spans="1:10">
      <c r="A39" s="146"/>
      <c r="B39" s="149" t="s">
        <v>89</v>
      </c>
      <c r="C39" s="167">
        <f>C17+C38</f>
        <v>356</v>
      </c>
      <c r="D39" s="167">
        <f>D17+D38</f>
        <v>316</v>
      </c>
      <c r="E39" s="128">
        <f t="shared" si="2"/>
        <v>0.88764044943820219</v>
      </c>
      <c r="F39" s="72" t="s">
        <v>95</v>
      </c>
      <c r="G39" s="28"/>
      <c r="H39" s="149"/>
      <c r="I39" s="149"/>
      <c r="J39" s="149"/>
    </row>
    <row r="40" spans="1:10">
      <c r="A40" s="27"/>
    </row>
    <row r="41" spans="1:10">
      <c r="A41" s="27"/>
    </row>
    <row r="42" spans="1:10">
      <c r="A42" s="27"/>
    </row>
    <row r="43" spans="1:10">
      <c r="A43" s="27"/>
    </row>
    <row r="44" spans="1:10">
      <c r="A44" s="27"/>
      <c r="B44" s="26" t="s">
        <v>166</v>
      </c>
      <c r="D44" s="131">
        <f>C39</f>
        <v>356</v>
      </c>
      <c r="E44" s="26" t="s">
        <v>168</v>
      </c>
    </row>
    <row r="45" spans="1:10">
      <c r="A45" s="27"/>
      <c r="B45" s="26" t="s">
        <v>167</v>
      </c>
      <c r="D45" s="131">
        <f>D39</f>
        <v>316</v>
      </c>
      <c r="E45" s="26" t="s">
        <v>168</v>
      </c>
    </row>
    <row r="46" spans="1:10">
      <c r="A46" s="27"/>
    </row>
    <row r="47" spans="1:10">
      <c r="A47" s="27"/>
    </row>
    <row r="48" spans="1:10">
      <c r="A48" s="27"/>
    </row>
    <row r="49" spans="1:13">
      <c r="A49" s="27"/>
      <c r="C49" s="147" t="s">
        <v>169</v>
      </c>
      <c r="D49" s="147" t="s">
        <v>47</v>
      </c>
      <c r="E49" s="147" t="s">
        <v>170</v>
      </c>
    </row>
    <row r="50" spans="1:13">
      <c r="A50" s="27"/>
      <c r="C50" s="147" t="s">
        <v>42</v>
      </c>
      <c r="D50" s="147" t="s">
        <v>173</v>
      </c>
      <c r="E50" s="147">
        <v>5</v>
      </c>
    </row>
    <row r="51" spans="1:13">
      <c r="A51" s="27"/>
      <c r="C51" s="147" t="s">
        <v>42</v>
      </c>
      <c r="D51" s="147" t="s">
        <v>175</v>
      </c>
      <c r="E51" s="147">
        <v>4</v>
      </c>
    </row>
    <row r="52" spans="1:13">
      <c r="A52" s="27"/>
      <c r="C52" s="147" t="s">
        <v>44</v>
      </c>
      <c r="D52" s="147" t="s">
        <v>174</v>
      </c>
      <c r="E52" s="147">
        <v>3</v>
      </c>
    </row>
    <row r="53" spans="1:13">
      <c r="A53" s="27"/>
      <c r="C53" s="147" t="s">
        <v>171</v>
      </c>
      <c r="D53" s="147" t="s">
        <v>176</v>
      </c>
      <c r="E53" s="147">
        <v>2</v>
      </c>
    </row>
    <row r="54" spans="1:13">
      <c r="A54" s="27"/>
      <c r="C54" s="147" t="s">
        <v>172</v>
      </c>
      <c r="D54" s="147" t="s">
        <v>177</v>
      </c>
      <c r="E54" s="147">
        <v>1</v>
      </c>
    </row>
    <row r="55" spans="1:13">
      <c r="A55" s="27"/>
    </row>
    <row r="56" spans="1:13" ht="26.25">
      <c r="B56" s="71" t="s">
        <v>91</v>
      </c>
      <c r="C56" s="71"/>
      <c r="D56" s="71"/>
      <c r="E56" s="71"/>
      <c r="F56" s="71"/>
      <c r="G56" s="71"/>
      <c r="H56" s="71"/>
      <c r="I56" s="71"/>
      <c r="J56" s="71"/>
    </row>
    <row r="57" spans="1:13" ht="26.25">
      <c r="B57" s="71" t="s">
        <v>178</v>
      </c>
      <c r="C57" s="71"/>
      <c r="D57" s="71"/>
      <c r="E57" s="71"/>
      <c r="F57" s="71"/>
      <c r="G57" s="71"/>
      <c r="H57" s="71"/>
      <c r="I57" s="71"/>
      <c r="J57" s="71"/>
    </row>
    <row r="58" spans="1:13" ht="26.25">
      <c r="A58" s="71"/>
      <c r="B58" s="71"/>
      <c r="C58" s="71"/>
      <c r="D58" s="71"/>
      <c r="E58" s="71"/>
      <c r="F58" s="71"/>
      <c r="G58" s="71"/>
      <c r="H58" s="71"/>
      <c r="I58" s="71"/>
      <c r="J58" s="71"/>
    </row>
    <row r="59" spans="1:13" ht="26.25">
      <c r="A59" s="71"/>
      <c r="B59" s="71"/>
      <c r="C59" s="71"/>
      <c r="D59" s="71"/>
      <c r="E59" s="71" t="s">
        <v>92</v>
      </c>
      <c r="F59" s="71"/>
      <c r="G59" s="71"/>
      <c r="H59" s="71"/>
      <c r="I59" s="71"/>
      <c r="J59" s="71"/>
      <c r="K59" s="71"/>
      <c r="L59" s="71"/>
      <c r="M59" s="71"/>
    </row>
    <row r="60" spans="1:13" ht="26.25">
      <c r="A60" s="71"/>
      <c r="B60" s="71"/>
      <c r="C60" s="71"/>
      <c r="D60" s="71"/>
      <c r="E60" s="71"/>
      <c r="F60" s="71" t="s">
        <v>187</v>
      </c>
      <c r="G60" s="71"/>
      <c r="H60" s="71"/>
      <c r="I60" s="71"/>
      <c r="J60" s="71"/>
      <c r="K60" s="71"/>
      <c r="L60" s="71"/>
      <c r="M60" s="71"/>
    </row>
    <row r="61" spans="1:13" ht="26.25">
      <c r="A61" s="71"/>
      <c r="B61" s="71"/>
      <c r="C61" s="71"/>
      <c r="D61" s="71"/>
      <c r="E61" s="71" t="s">
        <v>93</v>
      </c>
      <c r="F61" s="71"/>
      <c r="G61" s="71"/>
      <c r="H61" s="71"/>
      <c r="I61" s="71"/>
      <c r="J61" s="71"/>
      <c r="K61" s="71"/>
      <c r="L61" s="71"/>
      <c r="M61" s="71"/>
    </row>
    <row r="62" spans="1:13" ht="26.25">
      <c r="A62" s="71"/>
      <c r="B62" s="71"/>
      <c r="C62" s="71"/>
      <c r="D62" s="71"/>
      <c r="E62" s="71" t="s">
        <v>94</v>
      </c>
      <c r="F62" s="71"/>
      <c r="G62" s="71"/>
      <c r="H62" s="71"/>
      <c r="I62" s="71"/>
      <c r="J62" s="71"/>
      <c r="K62" s="71"/>
      <c r="L62" s="71"/>
      <c r="M62" s="71"/>
    </row>
    <row r="63" spans="1:13" ht="26.25">
      <c r="A63" s="71"/>
      <c r="B63" s="71"/>
      <c r="C63" s="71"/>
      <c r="D63" s="71"/>
      <c r="E63" s="71"/>
      <c r="F63" s="71"/>
      <c r="G63" s="71"/>
      <c r="H63" s="71"/>
      <c r="I63" s="71"/>
      <c r="J63" s="71"/>
    </row>
    <row r="64" spans="1:13" ht="26.25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5" spans="1:10" ht="26.25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26.25">
      <c r="A66" s="71"/>
      <c r="B66" s="71"/>
      <c r="C66" s="71"/>
      <c r="D66" s="71"/>
      <c r="E66" s="71"/>
      <c r="F66" s="71"/>
      <c r="G66" s="71"/>
      <c r="H66" s="71"/>
      <c r="I66" s="71"/>
      <c r="J66" s="71"/>
    </row>
    <row r="67" spans="1:10" ht="26.25">
      <c r="A67" s="71"/>
      <c r="B67" s="71"/>
      <c r="C67" s="71"/>
      <c r="D67" s="71"/>
      <c r="E67" s="71"/>
      <c r="F67" s="71"/>
      <c r="G67" s="71"/>
      <c r="H67" s="71"/>
      <c r="I67" s="71"/>
      <c r="J67" s="71"/>
    </row>
    <row r="68" spans="1:10" ht="26.25">
      <c r="A68" s="71"/>
      <c r="B68" s="71"/>
      <c r="C68" s="71"/>
      <c r="D68" s="71"/>
      <c r="E68" s="71"/>
      <c r="F68" s="71"/>
      <c r="G68" s="71"/>
      <c r="H68" s="71"/>
      <c r="I68" s="71"/>
      <c r="J68" s="71"/>
    </row>
    <row r="69" spans="1:10" ht="26.25">
      <c r="A69" s="71"/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26.25">
      <c r="A70" s="71"/>
      <c r="B70" s="71"/>
      <c r="C70" s="71"/>
      <c r="D70" s="71"/>
      <c r="E70" s="71"/>
      <c r="F70" s="71"/>
      <c r="G70" s="71"/>
      <c r="H70" s="71"/>
      <c r="I70" s="71"/>
      <c r="J70" s="71"/>
    </row>
    <row r="71" spans="1:10" ht="26.25">
      <c r="A71" s="71"/>
      <c r="B71" s="71"/>
      <c r="C71" s="71"/>
      <c r="D71" s="71"/>
      <c r="E71" s="71"/>
      <c r="F71" s="71"/>
      <c r="G71" s="71"/>
      <c r="H71" s="71"/>
      <c r="I71" s="71"/>
      <c r="J71" s="71"/>
    </row>
    <row r="72" spans="1:10" ht="26.25">
      <c r="A72" s="71"/>
      <c r="B72" s="71"/>
      <c r="C72" s="71"/>
      <c r="D72" s="71"/>
      <c r="E72" s="71"/>
      <c r="F72" s="71"/>
      <c r="G72" s="71"/>
      <c r="H72" s="71"/>
      <c r="I72" s="71"/>
      <c r="J72" s="71"/>
    </row>
  </sheetData>
  <mergeCells count="24">
    <mergeCell ref="J31:J32"/>
    <mergeCell ref="A28:A30"/>
    <mergeCell ref="B28:B30"/>
    <mergeCell ref="C28:C30"/>
    <mergeCell ref="D28:D30"/>
    <mergeCell ref="E28:E30"/>
    <mergeCell ref="F28:J28"/>
    <mergeCell ref="E31:E32"/>
    <mergeCell ref="F31:F32"/>
    <mergeCell ref="G31:G32"/>
    <mergeCell ref="H31:H32"/>
    <mergeCell ref="I31:I32"/>
    <mergeCell ref="J10:J11"/>
    <mergeCell ref="A7:A9"/>
    <mergeCell ref="B7:B9"/>
    <mergeCell ref="C7:C9"/>
    <mergeCell ref="D7:D9"/>
    <mergeCell ref="E7:E9"/>
    <mergeCell ref="F7:J7"/>
    <mergeCell ref="E10:E11"/>
    <mergeCell ref="F10:F11"/>
    <mergeCell ref="G10:G11"/>
    <mergeCell ref="H10:H11"/>
    <mergeCell ref="I10:I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39"/>
  <sheetViews>
    <sheetView topLeftCell="A128" zoomScale="120" zoomScaleNormal="120" workbookViewId="0">
      <selection activeCell="Q139" sqref="Q139"/>
    </sheetView>
  </sheetViews>
  <sheetFormatPr defaultColWidth="9" defaultRowHeight="21"/>
  <cols>
    <col min="1" max="1" width="6.85546875" style="26" customWidth="1"/>
    <col min="2" max="2" width="21.5703125" style="26" customWidth="1"/>
    <col min="3" max="3" width="4.85546875" style="26" bestFit="1" customWidth="1"/>
    <col min="4" max="4" width="7.85546875" style="26" bestFit="1" customWidth="1"/>
    <col min="5" max="5" width="6" style="26" bestFit="1" customWidth="1"/>
    <col min="6" max="6" width="7.42578125" style="26" bestFit="1" customWidth="1"/>
    <col min="7" max="8" width="6.28515625" style="26" bestFit="1" customWidth="1"/>
    <col min="9" max="9" width="4.85546875" style="26" bestFit="1" customWidth="1"/>
    <col min="10" max="12" width="6.28515625" style="26" bestFit="1" customWidth="1"/>
    <col min="13" max="13" width="8.85546875" style="26" bestFit="1" customWidth="1"/>
    <col min="14" max="14" width="5.28515625" style="26" customWidth="1"/>
    <col min="15" max="15" width="5.42578125" style="26" customWidth="1"/>
    <col min="16" max="16" width="5.7109375" style="26" customWidth="1"/>
    <col min="17" max="17" width="6.42578125" style="26" bestFit="1" customWidth="1"/>
    <col min="18" max="16384" width="9" style="26"/>
  </cols>
  <sheetData>
    <row r="1" spans="1:17" ht="20.25" customHeight="1">
      <c r="A1" s="212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>
      <c r="A2" s="27" t="s">
        <v>25</v>
      </c>
    </row>
    <row r="3" spans="1:17">
      <c r="A3" s="27" t="s">
        <v>30</v>
      </c>
    </row>
    <row r="4" spans="1:17" ht="9" customHeight="1">
      <c r="A4" s="27"/>
    </row>
    <row r="5" spans="1:17" ht="42.75" customHeight="1">
      <c r="A5" s="207" t="s">
        <v>31</v>
      </c>
      <c r="B5" s="208" t="s">
        <v>39</v>
      </c>
      <c r="C5" s="207" t="s">
        <v>32</v>
      </c>
      <c r="D5" s="207" t="s">
        <v>35</v>
      </c>
      <c r="E5" s="207"/>
      <c r="F5" s="207"/>
      <c r="G5" s="208" t="s">
        <v>57</v>
      </c>
      <c r="H5" s="208"/>
      <c r="I5" s="207" t="s">
        <v>47</v>
      </c>
      <c r="J5" s="207"/>
      <c r="K5" s="207"/>
      <c r="L5" s="207"/>
      <c r="M5" s="207"/>
    </row>
    <row r="6" spans="1:17" ht="63">
      <c r="A6" s="207"/>
      <c r="B6" s="207"/>
      <c r="C6" s="207"/>
      <c r="D6" s="33" t="s">
        <v>33</v>
      </c>
      <c r="E6" s="33" t="s">
        <v>52</v>
      </c>
      <c r="F6" s="34" t="s">
        <v>34</v>
      </c>
      <c r="G6" s="33" t="s">
        <v>40</v>
      </c>
      <c r="H6" s="34" t="s">
        <v>41</v>
      </c>
      <c r="I6" s="34" t="s">
        <v>42</v>
      </c>
      <c r="J6" s="34" t="s">
        <v>43</v>
      </c>
      <c r="K6" s="34" t="s">
        <v>44</v>
      </c>
      <c r="L6" s="33" t="s">
        <v>45</v>
      </c>
      <c r="M6" s="33" t="s">
        <v>46</v>
      </c>
    </row>
    <row r="7" spans="1:17">
      <c r="A7" s="207"/>
      <c r="B7" s="207"/>
      <c r="C7" s="207"/>
      <c r="D7" s="35" t="s">
        <v>38</v>
      </c>
      <c r="E7" s="36" t="s">
        <v>37</v>
      </c>
      <c r="F7" s="28" t="s">
        <v>36</v>
      </c>
      <c r="G7" s="28"/>
      <c r="H7" s="28"/>
      <c r="I7" s="29" t="s">
        <v>51</v>
      </c>
      <c r="J7" s="29" t="s">
        <v>48</v>
      </c>
      <c r="K7" s="29" t="s">
        <v>49</v>
      </c>
      <c r="L7" s="29" t="s">
        <v>50</v>
      </c>
      <c r="M7" s="29" t="s">
        <v>59</v>
      </c>
    </row>
    <row r="8" spans="1:17">
      <c r="A8" s="58"/>
      <c r="B8" s="37" t="s">
        <v>53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7">
      <c r="A9" s="60"/>
      <c r="B9" s="28" t="s">
        <v>54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</row>
    <row r="10" spans="1:17">
      <c r="A10" s="51">
        <v>1</v>
      </c>
      <c r="B10" s="28" t="s">
        <v>60</v>
      </c>
      <c r="C10" s="34">
        <v>1</v>
      </c>
      <c r="D10" s="122">
        <v>313</v>
      </c>
      <c r="E10" s="122">
        <v>90</v>
      </c>
      <c r="F10" s="122">
        <f>D10-E10</f>
        <v>223</v>
      </c>
      <c r="G10" s="122">
        <v>187</v>
      </c>
      <c r="H10" s="39">
        <f>G10/F10</f>
        <v>0.83856502242152464</v>
      </c>
      <c r="I10" s="30"/>
      <c r="J10" s="152" t="s">
        <v>95</v>
      </c>
      <c r="K10" s="153"/>
      <c r="L10" s="30"/>
      <c r="M10" s="82"/>
    </row>
    <row r="11" spans="1:17">
      <c r="A11" s="58">
        <v>2</v>
      </c>
      <c r="B11" s="28" t="s">
        <v>61</v>
      </c>
      <c r="C11" s="34">
        <v>2</v>
      </c>
      <c r="D11" s="122">
        <v>46</v>
      </c>
      <c r="E11" s="122">
        <v>5</v>
      </c>
      <c r="F11" s="122">
        <f t="shared" ref="F11:F18" si="0">D11-E11</f>
        <v>41</v>
      </c>
      <c r="G11" s="122">
        <v>41</v>
      </c>
      <c r="H11" s="39">
        <f t="shared" ref="H11:H19" si="1">G11/F11</f>
        <v>1</v>
      </c>
      <c r="I11" s="152" t="s">
        <v>95</v>
      </c>
      <c r="J11" s="30"/>
      <c r="K11" s="30"/>
      <c r="L11" s="30"/>
      <c r="M11" s="82"/>
    </row>
    <row r="12" spans="1:17">
      <c r="A12" s="60"/>
      <c r="B12" s="31"/>
      <c r="C12" s="41">
        <v>3</v>
      </c>
      <c r="D12" s="119">
        <v>62</v>
      </c>
      <c r="E12" s="119">
        <v>7</v>
      </c>
      <c r="F12" s="119">
        <f t="shared" si="0"/>
        <v>55</v>
      </c>
      <c r="G12" s="119">
        <v>55</v>
      </c>
      <c r="H12" s="57">
        <f t="shared" si="1"/>
        <v>1</v>
      </c>
      <c r="I12" s="152" t="s">
        <v>95</v>
      </c>
      <c r="J12" s="32"/>
      <c r="K12" s="30"/>
      <c r="L12" s="30"/>
      <c r="M12" s="82"/>
    </row>
    <row r="13" spans="1:17">
      <c r="A13" s="51"/>
      <c r="B13" s="53" t="s">
        <v>62</v>
      </c>
      <c r="C13" s="34"/>
      <c r="D13" s="122">
        <f>D11+D12</f>
        <v>108</v>
      </c>
      <c r="E13" s="122">
        <f t="shared" ref="E13:F13" si="2">E11+E12</f>
        <v>12</v>
      </c>
      <c r="F13" s="122">
        <f t="shared" si="2"/>
        <v>96</v>
      </c>
      <c r="G13" s="122">
        <f>G11+G12</f>
        <v>96</v>
      </c>
      <c r="H13" s="39">
        <f t="shared" si="1"/>
        <v>1</v>
      </c>
      <c r="I13" s="152" t="s">
        <v>95</v>
      </c>
      <c r="J13" s="30"/>
      <c r="K13" s="30"/>
      <c r="L13" s="30"/>
      <c r="M13" s="82"/>
    </row>
    <row r="14" spans="1:17">
      <c r="A14" s="51">
        <v>3</v>
      </c>
      <c r="B14" s="28" t="s">
        <v>76</v>
      </c>
      <c r="C14" s="34">
        <v>2</v>
      </c>
      <c r="D14" s="122">
        <v>74</v>
      </c>
      <c r="E14" s="122">
        <v>12</v>
      </c>
      <c r="F14" s="122">
        <f t="shared" si="0"/>
        <v>62</v>
      </c>
      <c r="G14" s="122">
        <v>47</v>
      </c>
      <c r="H14" s="39">
        <f t="shared" si="1"/>
        <v>0.75806451612903225</v>
      </c>
      <c r="I14" s="30"/>
      <c r="J14" s="152" t="s">
        <v>95</v>
      </c>
      <c r="K14" s="30"/>
      <c r="L14" s="30"/>
      <c r="M14" s="82"/>
    </row>
    <row r="15" spans="1:17">
      <c r="A15" s="51"/>
      <c r="B15" s="28"/>
      <c r="C15" s="34">
        <v>3</v>
      </c>
      <c r="D15" s="122">
        <v>54</v>
      </c>
      <c r="E15" s="122">
        <v>0</v>
      </c>
      <c r="F15" s="122">
        <f t="shared" si="0"/>
        <v>54</v>
      </c>
      <c r="G15" s="122">
        <v>54</v>
      </c>
      <c r="H15" s="39">
        <f t="shared" si="1"/>
        <v>1</v>
      </c>
      <c r="I15" s="152" t="s">
        <v>95</v>
      </c>
      <c r="J15" s="30"/>
      <c r="K15" s="30"/>
      <c r="L15" s="30"/>
      <c r="M15" s="82"/>
    </row>
    <row r="16" spans="1:17">
      <c r="A16" s="51"/>
      <c r="B16" s="53" t="s">
        <v>63</v>
      </c>
      <c r="C16" s="34"/>
      <c r="D16" s="122">
        <f>D14+D15</f>
        <v>128</v>
      </c>
      <c r="E16" s="122">
        <f t="shared" ref="E16:F16" si="3">E14+E15</f>
        <v>12</v>
      </c>
      <c r="F16" s="122">
        <f t="shared" si="3"/>
        <v>116</v>
      </c>
      <c r="G16" s="122">
        <f>G14+G15</f>
        <v>101</v>
      </c>
      <c r="H16" s="39">
        <f t="shared" si="1"/>
        <v>0.87068965517241381</v>
      </c>
      <c r="I16" s="152" t="s">
        <v>95</v>
      </c>
      <c r="J16" s="30"/>
      <c r="K16" s="30"/>
      <c r="L16" s="30"/>
      <c r="M16" s="82"/>
    </row>
    <row r="17" spans="1:17">
      <c r="A17" s="51">
        <v>4</v>
      </c>
      <c r="B17" s="28" t="s">
        <v>64</v>
      </c>
      <c r="C17" s="34">
        <v>2</v>
      </c>
      <c r="D17" s="122">
        <v>25</v>
      </c>
      <c r="E17" s="122">
        <v>11</v>
      </c>
      <c r="F17" s="122">
        <f t="shared" si="0"/>
        <v>14</v>
      </c>
      <c r="G17" s="122">
        <v>8</v>
      </c>
      <c r="H17" s="39">
        <f t="shared" si="1"/>
        <v>0.5714285714285714</v>
      </c>
      <c r="I17" s="30"/>
      <c r="J17" s="30"/>
      <c r="K17" s="152" t="s">
        <v>95</v>
      </c>
      <c r="L17" s="30"/>
      <c r="M17" s="28"/>
    </row>
    <row r="18" spans="1:17">
      <c r="A18" s="51"/>
      <c r="B18" s="28"/>
      <c r="C18" s="34">
        <v>3</v>
      </c>
      <c r="D18" s="122">
        <v>31</v>
      </c>
      <c r="E18" s="122">
        <v>3</v>
      </c>
      <c r="F18" s="122">
        <f t="shared" si="0"/>
        <v>28</v>
      </c>
      <c r="G18" s="122">
        <v>28</v>
      </c>
      <c r="H18" s="39">
        <f t="shared" si="1"/>
        <v>1</v>
      </c>
      <c r="I18" s="72" t="s">
        <v>95</v>
      </c>
      <c r="J18" s="28"/>
      <c r="K18" s="28"/>
      <c r="L18" s="28"/>
      <c r="M18" s="28"/>
    </row>
    <row r="19" spans="1:17">
      <c r="A19" s="51"/>
      <c r="B19" s="53" t="s">
        <v>65</v>
      </c>
      <c r="C19" s="34"/>
      <c r="D19" s="122">
        <f>D17+D18</f>
        <v>56</v>
      </c>
      <c r="E19" s="122">
        <f t="shared" ref="E19:G19" si="4">E17+E18</f>
        <v>14</v>
      </c>
      <c r="F19" s="122">
        <f t="shared" si="4"/>
        <v>42</v>
      </c>
      <c r="G19" s="122">
        <f t="shared" si="4"/>
        <v>36</v>
      </c>
      <c r="H19" s="39">
        <f t="shared" si="1"/>
        <v>0.8571428571428571</v>
      </c>
      <c r="I19" s="28"/>
      <c r="J19" s="72" t="s">
        <v>95</v>
      </c>
      <c r="K19" s="28"/>
      <c r="L19" s="28"/>
      <c r="M19" s="28"/>
    </row>
    <row r="20" spans="1:17">
      <c r="A20" s="27"/>
    </row>
    <row r="21" spans="1:17">
      <c r="A21" s="27"/>
    </row>
    <row r="22" spans="1:17" ht="26.25">
      <c r="A22" s="212" t="s">
        <v>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7">
      <c r="A23" s="27" t="s">
        <v>25</v>
      </c>
    </row>
    <row r="24" spans="1:17">
      <c r="A24" s="27" t="s">
        <v>30</v>
      </c>
    </row>
    <row r="25" spans="1:17">
      <c r="A25" s="27"/>
    </row>
    <row r="26" spans="1:17" ht="42" customHeight="1">
      <c r="A26" s="207" t="s">
        <v>31</v>
      </c>
      <c r="B26" s="208" t="s">
        <v>39</v>
      </c>
      <c r="C26" s="207" t="s">
        <v>32</v>
      </c>
      <c r="D26" s="207" t="s">
        <v>35</v>
      </c>
      <c r="E26" s="207"/>
      <c r="F26" s="207"/>
      <c r="G26" s="208" t="s">
        <v>57</v>
      </c>
      <c r="H26" s="208"/>
      <c r="I26" s="207" t="s">
        <v>47</v>
      </c>
      <c r="J26" s="207"/>
      <c r="K26" s="207"/>
      <c r="L26" s="207"/>
      <c r="M26" s="207"/>
    </row>
    <row r="27" spans="1:17" ht="63">
      <c r="A27" s="207"/>
      <c r="B27" s="207"/>
      <c r="C27" s="207"/>
      <c r="D27" s="63" t="s">
        <v>33</v>
      </c>
      <c r="E27" s="63" t="s">
        <v>52</v>
      </c>
      <c r="F27" s="62" t="s">
        <v>34</v>
      </c>
      <c r="G27" s="63" t="s">
        <v>40</v>
      </c>
      <c r="H27" s="62" t="s">
        <v>41</v>
      </c>
      <c r="I27" s="62" t="s">
        <v>42</v>
      </c>
      <c r="J27" s="62" t="s">
        <v>43</v>
      </c>
      <c r="K27" s="62" t="s">
        <v>44</v>
      </c>
      <c r="L27" s="63" t="s">
        <v>45</v>
      </c>
      <c r="M27" s="63" t="s">
        <v>46</v>
      </c>
    </row>
    <row r="28" spans="1:17">
      <c r="A28" s="207"/>
      <c r="B28" s="207"/>
      <c r="C28" s="207"/>
      <c r="D28" s="35" t="s">
        <v>38</v>
      </c>
      <c r="E28" s="36" t="s">
        <v>37</v>
      </c>
      <c r="F28" s="28" t="s">
        <v>36</v>
      </c>
      <c r="G28" s="28"/>
      <c r="H28" s="28"/>
      <c r="I28" s="64" t="s">
        <v>51</v>
      </c>
      <c r="J28" s="64" t="s">
        <v>48</v>
      </c>
      <c r="K28" s="64" t="s">
        <v>49</v>
      </c>
      <c r="L28" s="64" t="s">
        <v>50</v>
      </c>
      <c r="M28" s="64" t="s">
        <v>59</v>
      </c>
    </row>
    <row r="29" spans="1:17">
      <c r="A29" s="65"/>
      <c r="B29" s="37" t="s">
        <v>53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17">
      <c r="A30" s="65"/>
      <c r="B30" s="28" t="s">
        <v>83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17">
      <c r="A31" s="65">
        <v>5</v>
      </c>
      <c r="B31" s="28" t="s">
        <v>66</v>
      </c>
      <c r="C31" s="62">
        <v>2</v>
      </c>
      <c r="D31" s="136">
        <v>59</v>
      </c>
      <c r="E31" s="136">
        <v>0</v>
      </c>
      <c r="F31" s="136">
        <f t="shared" ref="F31:F36" si="5">D31-E31</f>
        <v>59</v>
      </c>
      <c r="G31" s="136">
        <v>58</v>
      </c>
      <c r="H31" s="40">
        <f t="shared" ref="H31:H38" si="6">G31/F31</f>
        <v>0.98305084745762716</v>
      </c>
      <c r="I31" s="72" t="s">
        <v>95</v>
      </c>
      <c r="J31" s="28"/>
      <c r="K31" s="28"/>
      <c r="L31" s="28"/>
      <c r="M31" s="28"/>
    </row>
    <row r="32" spans="1:17">
      <c r="A32" s="65"/>
      <c r="B32" s="28"/>
      <c r="C32" s="62">
        <v>3</v>
      </c>
      <c r="D32" s="136">
        <v>62</v>
      </c>
      <c r="E32" s="136">
        <v>2</v>
      </c>
      <c r="F32" s="136">
        <f t="shared" si="5"/>
        <v>60</v>
      </c>
      <c r="G32" s="136">
        <v>59</v>
      </c>
      <c r="H32" s="40">
        <f t="shared" si="6"/>
        <v>0.98333333333333328</v>
      </c>
      <c r="I32" s="72" t="s">
        <v>95</v>
      </c>
      <c r="J32" s="28"/>
      <c r="K32" s="28"/>
      <c r="L32" s="28"/>
      <c r="M32" s="28"/>
    </row>
    <row r="33" spans="1:17">
      <c r="A33" s="65"/>
      <c r="B33" s="53" t="s">
        <v>67</v>
      </c>
      <c r="C33" s="62"/>
      <c r="D33" s="136">
        <f>D31+D32</f>
        <v>121</v>
      </c>
      <c r="E33" s="136">
        <f t="shared" ref="E33:F33" si="7">E31+E32</f>
        <v>2</v>
      </c>
      <c r="F33" s="136">
        <f t="shared" si="7"/>
        <v>119</v>
      </c>
      <c r="G33" s="136">
        <f>G31+G32</f>
        <v>117</v>
      </c>
      <c r="H33" s="40">
        <f t="shared" si="6"/>
        <v>0.98319327731092432</v>
      </c>
      <c r="I33" s="72" t="s">
        <v>95</v>
      </c>
      <c r="J33" s="28"/>
      <c r="K33" s="28"/>
      <c r="L33" s="28"/>
      <c r="M33" s="28"/>
    </row>
    <row r="34" spans="1:17">
      <c r="A34" s="65">
        <v>6</v>
      </c>
      <c r="B34" s="28" t="s">
        <v>58</v>
      </c>
      <c r="C34" s="62">
        <v>1</v>
      </c>
      <c r="D34" s="136">
        <v>25</v>
      </c>
      <c r="E34" s="136">
        <v>14</v>
      </c>
      <c r="F34" s="136">
        <f t="shared" si="5"/>
        <v>11</v>
      </c>
      <c r="G34" s="136">
        <v>8</v>
      </c>
      <c r="H34" s="40">
        <f t="shared" si="6"/>
        <v>0.72727272727272729</v>
      </c>
      <c r="I34" s="30"/>
      <c r="J34" s="72" t="s">
        <v>95</v>
      </c>
      <c r="L34" s="28"/>
      <c r="M34" s="28"/>
    </row>
    <row r="35" spans="1:17">
      <c r="A35" s="65"/>
      <c r="B35" s="28"/>
      <c r="C35" s="62">
        <v>2</v>
      </c>
      <c r="D35" s="136">
        <v>39</v>
      </c>
      <c r="E35" s="136">
        <v>3</v>
      </c>
      <c r="F35" s="136">
        <f t="shared" si="5"/>
        <v>36</v>
      </c>
      <c r="G35" s="136">
        <v>30</v>
      </c>
      <c r="H35" s="40">
        <f t="shared" si="6"/>
        <v>0.83333333333333337</v>
      </c>
      <c r="I35" s="30"/>
      <c r="J35" s="72" t="s">
        <v>95</v>
      </c>
      <c r="K35" s="28"/>
      <c r="L35" s="28"/>
      <c r="M35" s="28"/>
    </row>
    <row r="36" spans="1:17">
      <c r="A36" s="65"/>
      <c r="B36" s="28"/>
      <c r="C36" s="62">
        <v>3</v>
      </c>
      <c r="D36" s="136">
        <v>10</v>
      </c>
      <c r="E36" s="136">
        <v>0</v>
      </c>
      <c r="F36" s="136">
        <f t="shared" si="5"/>
        <v>10</v>
      </c>
      <c r="G36" s="136">
        <v>10</v>
      </c>
      <c r="H36" s="40">
        <f t="shared" si="6"/>
        <v>1</v>
      </c>
      <c r="I36" s="72" t="s">
        <v>95</v>
      </c>
      <c r="J36" s="28"/>
      <c r="K36" s="28"/>
      <c r="L36" s="28"/>
      <c r="M36" s="28"/>
    </row>
    <row r="37" spans="1:17">
      <c r="A37" s="65"/>
      <c r="B37" s="53" t="s">
        <v>68</v>
      </c>
      <c r="C37" s="62"/>
      <c r="D37" s="136">
        <f>D34+D35+D36</f>
        <v>74</v>
      </c>
      <c r="E37" s="136">
        <f>E34+E35+E36</f>
        <v>17</v>
      </c>
      <c r="F37" s="136">
        <f>F34+F35+F36</f>
        <v>57</v>
      </c>
      <c r="G37" s="136">
        <f>G34+G35+G36</f>
        <v>48</v>
      </c>
      <c r="H37" s="40">
        <f t="shared" si="6"/>
        <v>0.84210526315789469</v>
      </c>
      <c r="I37" s="30"/>
      <c r="J37" s="72" t="s">
        <v>95</v>
      </c>
      <c r="K37" s="28"/>
      <c r="L37" s="28"/>
      <c r="M37" s="28"/>
    </row>
    <row r="38" spans="1:17">
      <c r="A38" s="213" t="s">
        <v>69</v>
      </c>
      <c r="B38" s="213"/>
      <c r="C38" s="62"/>
      <c r="D38" s="136">
        <f>D10+D13+D16+D19+D33+D37</f>
        <v>800</v>
      </c>
      <c r="E38" s="136">
        <f t="shared" ref="E38:G38" si="8">E10+E13+E16+E19+E33+E37</f>
        <v>147</v>
      </c>
      <c r="F38" s="136">
        <f t="shared" si="8"/>
        <v>653</v>
      </c>
      <c r="G38" s="136">
        <f t="shared" si="8"/>
        <v>585</v>
      </c>
      <c r="H38" s="40">
        <f t="shared" si="6"/>
        <v>0.8958652373660031</v>
      </c>
      <c r="I38" s="72" t="s">
        <v>95</v>
      </c>
      <c r="J38" s="28"/>
      <c r="K38" s="28"/>
      <c r="L38" s="28"/>
      <c r="M38" s="28"/>
    </row>
    <row r="39" spans="1:17">
      <c r="A39" s="27"/>
    </row>
    <row r="40" spans="1:17">
      <c r="A40" s="27"/>
    </row>
    <row r="41" spans="1:17">
      <c r="A41" s="27"/>
    </row>
    <row r="42" spans="1:17" ht="26.25">
      <c r="A42" s="212" t="s">
        <v>5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  <row r="43" spans="1:17">
      <c r="A43" s="27" t="s">
        <v>25</v>
      </c>
    </row>
    <row r="44" spans="1:17">
      <c r="A44" s="27" t="s">
        <v>30</v>
      </c>
    </row>
    <row r="45" spans="1:17">
      <c r="A45" s="27"/>
    </row>
    <row r="46" spans="1:17" ht="45" customHeight="1">
      <c r="A46" s="207" t="s">
        <v>31</v>
      </c>
      <c r="B46" s="208" t="s">
        <v>39</v>
      </c>
      <c r="C46" s="207" t="s">
        <v>32</v>
      </c>
      <c r="D46" s="207" t="s">
        <v>35</v>
      </c>
      <c r="E46" s="207"/>
      <c r="F46" s="207"/>
      <c r="G46" s="208" t="s">
        <v>57</v>
      </c>
      <c r="H46" s="208"/>
      <c r="I46" s="207" t="s">
        <v>47</v>
      </c>
      <c r="J46" s="207"/>
      <c r="K46" s="207"/>
      <c r="L46" s="207"/>
      <c r="M46" s="207"/>
    </row>
    <row r="47" spans="1:17" ht="63">
      <c r="A47" s="207"/>
      <c r="B47" s="207"/>
      <c r="C47" s="207"/>
      <c r="D47" s="63" t="s">
        <v>33</v>
      </c>
      <c r="E47" s="63" t="s">
        <v>52</v>
      </c>
      <c r="F47" s="62" t="s">
        <v>34</v>
      </c>
      <c r="G47" s="63" t="s">
        <v>40</v>
      </c>
      <c r="H47" s="62" t="s">
        <v>41</v>
      </c>
      <c r="I47" s="62" t="s">
        <v>42</v>
      </c>
      <c r="J47" s="62" t="s">
        <v>43</v>
      </c>
      <c r="K47" s="62" t="s">
        <v>44</v>
      </c>
      <c r="L47" s="63" t="s">
        <v>45</v>
      </c>
      <c r="M47" s="63" t="s">
        <v>46</v>
      </c>
    </row>
    <row r="48" spans="1:17">
      <c r="A48" s="207"/>
      <c r="B48" s="207"/>
      <c r="C48" s="207"/>
      <c r="D48" s="35" t="s">
        <v>38</v>
      </c>
      <c r="E48" s="36" t="s">
        <v>37</v>
      </c>
      <c r="F48" s="28" t="s">
        <v>36</v>
      </c>
      <c r="G48" s="28"/>
      <c r="H48" s="28"/>
      <c r="I48" s="64" t="s">
        <v>51</v>
      </c>
      <c r="J48" s="64" t="s">
        <v>48</v>
      </c>
      <c r="K48" s="64" t="s">
        <v>49</v>
      </c>
      <c r="L48" s="64" t="s">
        <v>50</v>
      </c>
      <c r="M48" s="64" t="s">
        <v>59</v>
      </c>
    </row>
    <row r="49" spans="1:17">
      <c r="A49" s="58"/>
      <c r="B49" s="37" t="s">
        <v>53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</row>
    <row r="50" spans="1:17">
      <c r="A50" s="60"/>
      <c r="B50" s="28" t="s">
        <v>55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</row>
    <row r="51" spans="1:17" ht="42">
      <c r="A51" s="58">
        <v>1</v>
      </c>
      <c r="B51" s="43" t="s">
        <v>70</v>
      </c>
      <c r="C51" s="62"/>
      <c r="D51" s="30"/>
      <c r="E51" s="30"/>
      <c r="F51" s="30"/>
      <c r="G51" s="30"/>
      <c r="H51" s="40"/>
      <c r="I51" s="28"/>
      <c r="J51" s="28"/>
      <c r="K51" s="28"/>
      <c r="L51" s="28"/>
      <c r="M51" s="28"/>
    </row>
    <row r="52" spans="1:17">
      <c r="A52" s="60"/>
      <c r="B52" s="28" t="s">
        <v>56</v>
      </c>
      <c r="C52" s="62">
        <v>1</v>
      </c>
      <c r="D52" s="136">
        <v>45</v>
      </c>
      <c r="E52" s="136">
        <v>17</v>
      </c>
      <c r="F52" s="136">
        <f t="shared" ref="F52:F53" si="9">D52-E52</f>
        <v>28</v>
      </c>
      <c r="G52" s="136">
        <v>22</v>
      </c>
      <c r="H52" s="40">
        <f t="shared" ref="H52:H54" si="10">G52/F52</f>
        <v>0.7857142857142857</v>
      </c>
      <c r="I52" s="72" t="s">
        <v>95</v>
      </c>
      <c r="J52" s="28"/>
      <c r="L52" s="28"/>
      <c r="M52" s="28"/>
    </row>
    <row r="53" spans="1:17">
      <c r="A53" s="60"/>
      <c r="B53" s="31"/>
      <c r="C53" s="41">
        <v>2</v>
      </c>
      <c r="D53" s="137">
        <v>31</v>
      </c>
      <c r="E53" s="137">
        <v>9</v>
      </c>
      <c r="F53" s="137">
        <f t="shared" si="9"/>
        <v>22</v>
      </c>
      <c r="G53" s="137">
        <v>17</v>
      </c>
      <c r="H53" s="44">
        <f t="shared" si="10"/>
        <v>0.77272727272727271</v>
      </c>
      <c r="I53" s="31"/>
      <c r="J53" s="72" t="s">
        <v>95</v>
      </c>
      <c r="K53" s="28"/>
      <c r="L53" s="31"/>
      <c r="M53" s="31"/>
    </row>
    <row r="54" spans="1:17">
      <c r="A54" s="65"/>
      <c r="B54" s="53" t="s">
        <v>71</v>
      </c>
      <c r="C54" s="62"/>
      <c r="D54" s="136">
        <f>D52+D53</f>
        <v>76</v>
      </c>
      <c r="E54" s="136">
        <f>E52+E53</f>
        <v>26</v>
      </c>
      <c r="F54" s="136">
        <f>F52+F53</f>
        <v>50</v>
      </c>
      <c r="G54" s="136">
        <f>G52+G53</f>
        <v>39</v>
      </c>
      <c r="H54" s="40">
        <f t="shared" si="10"/>
        <v>0.78</v>
      </c>
      <c r="I54" s="72" t="s">
        <v>95</v>
      </c>
      <c r="J54" s="28"/>
      <c r="K54" s="28"/>
      <c r="L54" s="28"/>
      <c r="M54" s="28"/>
    </row>
    <row r="55" spans="1:17">
      <c r="A55" s="214" t="s">
        <v>73</v>
      </c>
      <c r="B55" s="214"/>
      <c r="C55" s="62"/>
      <c r="D55" s="136">
        <f>D54</f>
        <v>76</v>
      </c>
      <c r="E55" s="136">
        <f>E54</f>
        <v>26</v>
      </c>
      <c r="F55" s="136">
        <f>F54</f>
        <v>50</v>
      </c>
      <c r="G55" s="136">
        <f>G54</f>
        <v>39</v>
      </c>
      <c r="H55" s="40">
        <f>H54</f>
        <v>0.78</v>
      </c>
      <c r="I55" s="72" t="s">
        <v>95</v>
      </c>
      <c r="J55" s="28"/>
      <c r="K55" s="28"/>
      <c r="L55" s="28"/>
      <c r="M55" s="28"/>
    </row>
    <row r="56" spans="1:17" ht="21.75" thickBot="1">
      <c r="A56" s="215" t="s">
        <v>72</v>
      </c>
      <c r="B56" s="216"/>
      <c r="C56" s="54"/>
      <c r="D56" s="139">
        <f>D10+D13+D16+D19+D33+D37+D54</f>
        <v>876</v>
      </c>
      <c r="E56" s="139">
        <f>E10+E13+E16+E19+E33+E37+E54</f>
        <v>173</v>
      </c>
      <c r="F56" s="139">
        <f>F10+F13+F16+F19+F33+F37+F54</f>
        <v>703</v>
      </c>
      <c r="G56" s="139">
        <f>G10+G13+G16+G19+G33+G37+G54</f>
        <v>624</v>
      </c>
      <c r="H56" s="56">
        <f>G56/F56</f>
        <v>0.88762446657183502</v>
      </c>
      <c r="I56" s="78" t="s">
        <v>95</v>
      </c>
      <c r="J56" s="78"/>
      <c r="K56" s="52"/>
      <c r="L56" s="52"/>
      <c r="M56" s="52"/>
    </row>
    <row r="57" spans="1:17" ht="21.75" thickTop="1">
      <c r="A57" s="27"/>
    </row>
    <row r="58" spans="1:17">
      <c r="A58" s="27"/>
    </row>
    <row r="61" spans="1:17" ht="26.25">
      <c r="A61" s="212" t="s">
        <v>5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</row>
    <row r="62" spans="1:17">
      <c r="A62" s="27" t="s">
        <v>25</v>
      </c>
    </row>
    <row r="63" spans="1:17">
      <c r="A63" s="27" t="s">
        <v>30</v>
      </c>
    </row>
    <row r="64" spans="1:17">
      <c r="A64" s="27"/>
    </row>
    <row r="65" spans="1:13" ht="44.25" customHeight="1">
      <c r="A65" s="207" t="s">
        <v>31</v>
      </c>
      <c r="B65" s="208" t="s">
        <v>39</v>
      </c>
      <c r="C65" s="207" t="s">
        <v>32</v>
      </c>
      <c r="D65" s="207" t="s">
        <v>35</v>
      </c>
      <c r="E65" s="207"/>
      <c r="F65" s="207"/>
      <c r="G65" s="208" t="s">
        <v>57</v>
      </c>
      <c r="H65" s="208"/>
      <c r="I65" s="207" t="s">
        <v>47</v>
      </c>
      <c r="J65" s="207"/>
      <c r="K65" s="207"/>
      <c r="L65" s="207"/>
      <c r="M65" s="207"/>
    </row>
    <row r="66" spans="1:13" ht="63">
      <c r="A66" s="207"/>
      <c r="B66" s="207"/>
      <c r="C66" s="207"/>
      <c r="D66" s="63" t="s">
        <v>33</v>
      </c>
      <c r="E66" s="63" t="s">
        <v>52</v>
      </c>
      <c r="F66" s="62" t="s">
        <v>34</v>
      </c>
      <c r="G66" s="63" t="s">
        <v>40</v>
      </c>
      <c r="H66" s="62" t="s">
        <v>41</v>
      </c>
      <c r="I66" s="62" t="s">
        <v>42</v>
      </c>
      <c r="J66" s="62" t="s">
        <v>43</v>
      </c>
      <c r="K66" s="62" t="s">
        <v>44</v>
      </c>
      <c r="L66" s="63" t="s">
        <v>45</v>
      </c>
      <c r="M66" s="63" t="s">
        <v>46</v>
      </c>
    </row>
    <row r="67" spans="1:13">
      <c r="A67" s="207"/>
      <c r="B67" s="207"/>
      <c r="C67" s="207"/>
      <c r="D67" s="35" t="s">
        <v>38</v>
      </c>
      <c r="E67" s="36" t="s">
        <v>37</v>
      </c>
      <c r="F67" s="28" t="s">
        <v>36</v>
      </c>
      <c r="G67" s="28"/>
      <c r="H67" s="28"/>
      <c r="I67" s="64" t="s">
        <v>51</v>
      </c>
      <c r="J67" s="64" t="s">
        <v>48</v>
      </c>
      <c r="K67" s="64" t="s">
        <v>49</v>
      </c>
      <c r="L67" s="64" t="s">
        <v>50</v>
      </c>
      <c r="M67" s="64" t="s">
        <v>59</v>
      </c>
    </row>
    <row r="68" spans="1:13">
      <c r="A68" s="58"/>
      <c r="B68" s="37" t="s">
        <v>74</v>
      </c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</row>
    <row r="69" spans="1:13">
      <c r="A69" s="60"/>
      <c r="B69" s="28" t="s">
        <v>75</v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</row>
    <row r="70" spans="1:13">
      <c r="A70" s="58">
        <v>1</v>
      </c>
      <c r="B70" s="217" t="s">
        <v>61</v>
      </c>
      <c r="C70" s="62">
        <v>1</v>
      </c>
      <c r="D70" s="136">
        <v>35</v>
      </c>
      <c r="E70" s="136">
        <v>7</v>
      </c>
      <c r="F70" s="136">
        <f t="shared" ref="F70:F74" si="11">D70-E70</f>
        <v>28</v>
      </c>
      <c r="G70" s="136">
        <v>28</v>
      </c>
      <c r="H70" s="40">
        <f t="shared" ref="H70:H78" si="12">G70/F70</f>
        <v>1</v>
      </c>
      <c r="I70" s="72" t="s">
        <v>95</v>
      </c>
      <c r="J70" s="28"/>
      <c r="K70" s="28"/>
      <c r="L70" s="28"/>
      <c r="M70" s="28"/>
    </row>
    <row r="71" spans="1:13">
      <c r="A71" s="60"/>
      <c r="B71" s="218"/>
      <c r="C71" s="41">
        <v>2</v>
      </c>
      <c r="D71" s="137">
        <v>37</v>
      </c>
      <c r="E71" s="137">
        <v>1</v>
      </c>
      <c r="F71" s="137">
        <f t="shared" si="11"/>
        <v>36</v>
      </c>
      <c r="G71" s="137">
        <v>35</v>
      </c>
      <c r="H71" s="44">
        <f t="shared" si="12"/>
        <v>0.97222222222222221</v>
      </c>
      <c r="I71" s="72" t="s">
        <v>95</v>
      </c>
      <c r="J71" s="31"/>
      <c r="K71" s="31"/>
      <c r="L71" s="31"/>
      <c r="M71" s="31"/>
    </row>
    <row r="72" spans="1:13">
      <c r="A72" s="70"/>
      <c r="B72" s="53" t="s">
        <v>62</v>
      </c>
      <c r="C72" s="62"/>
      <c r="D72" s="136">
        <f>D70+D71</f>
        <v>72</v>
      </c>
      <c r="E72" s="136">
        <f t="shared" ref="E72:F72" si="13">E70+E71</f>
        <v>8</v>
      </c>
      <c r="F72" s="136">
        <f t="shared" si="13"/>
        <v>64</v>
      </c>
      <c r="G72" s="136">
        <f>G70+G71</f>
        <v>63</v>
      </c>
      <c r="H72" s="40">
        <f t="shared" si="12"/>
        <v>0.984375</v>
      </c>
      <c r="I72" s="72" t="s">
        <v>95</v>
      </c>
      <c r="J72" s="28"/>
      <c r="K72" s="28"/>
      <c r="L72" s="28"/>
      <c r="M72" s="28"/>
    </row>
    <row r="73" spans="1:13">
      <c r="A73" s="58">
        <v>2</v>
      </c>
      <c r="B73" s="219" t="s">
        <v>76</v>
      </c>
      <c r="C73" s="62">
        <v>1</v>
      </c>
      <c r="D73" s="136">
        <v>52</v>
      </c>
      <c r="E73" s="136">
        <v>13</v>
      </c>
      <c r="F73" s="136">
        <f t="shared" si="11"/>
        <v>39</v>
      </c>
      <c r="G73" s="136">
        <v>26</v>
      </c>
      <c r="H73" s="40">
        <f t="shared" si="12"/>
        <v>0.66666666666666663</v>
      </c>
      <c r="I73" s="30"/>
      <c r="J73" s="28"/>
      <c r="K73" s="72" t="s">
        <v>95</v>
      </c>
      <c r="M73" s="28"/>
    </row>
    <row r="74" spans="1:13">
      <c r="A74" s="60"/>
      <c r="B74" s="220"/>
      <c r="C74" s="62">
        <v>2</v>
      </c>
      <c r="D74" s="136">
        <v>21</v>
      </c>
      <c r="E74" s="136">
        <v>0</v>
      </c>
      <c r="F74" s="136">
        <f t="shared" si="11"/>
        <v>21</v>
      </c>
      <c r="G74" s="136">
        <v>21</v>
      </c>
      <c r="H74" s="40">
        <f t="shared" si="12"/>
        <v>1</v>
      </c>
      <c r="I74" s="72" t="s">
        <v>95</v>
      </c>
      <c r="J74" s="28"/>
      <c r="K74" s="28"/>
      <c r="L74" s="28"/>
      <c r="M74" s="28"/>
    </row>
    <row r="75" spans="1:13">
      <c r="A75" s="70"/>
      <c r="B75" s="53" t="s">
        <v>63</v>
      </c>
      <c r="C75" s="62"/>
      <c r="D75" s="136">
        <f>D73+D74</f>
        <v>73</v>
      </c>
      <c r="E75" s="136">
        <f t="shared" ref="E75:F75" si="14">E73+E74</f>
        <v>13</v>
      </c>
      <c r="F75" s="136">
        <f t="shared" si="14"/>
        <v>60</v>
      </c>
      <c r="G75" s="136">
        <f>G73+G74</f>
        <v>47</v>
      </c>
      <c r="H75" s="40">
        <f t="shared" si="12"/>
        <v>0.78333333333333333</v>
      </c>
      <c r="I75" s="30"/>
      <c r="J75" s="72" t="s">
        <v>95</v>
      </c>
      <c r="L75" s="28"/>
      <c r="M75" s="28"/>
    </row>
    <row r="76" spans="1:13">
      <c r="A76" s="58">
        <v>3</v>
      </c>
      <c r="B76" s="220" t="s">
        <v>64</v>
      </c>
      <c r="C76" s="62">
        <v>1</v>
      </c>
      <c r="D76" s="136">
        <v>19</v>
      </c>
      <c r="E76" s="136">
        <v>2</v>
      </c>
      <c r="F76" s="136">
        <f>D76-E76</f>
        <v>17</v>
      </c>
      <c r="G76" s="136">
        <v>16</v>
      </c>
      <c r="H76" s="40">
        <f t="shared" si="12"/>
        <v>0.94117647058823528</v>
      </c>
      <c r="I76" s="72" t="s">
        <v>95</v>
      </c>
      <c r="J76" s="28"/>
      <c r="K76" s="28"/>
      <c r="L76" s="28"/>
      <c r="M76" s="28"/>
    </row>
    <row r="77" spans="1:13">
      <c r="A77" s="59"/>
      <c r="B77" s="219"/>
      <c r="C77" s="62"/>
      <c r="D77" s="136"/>
      <c r="E77" s="136"/>
      <c r="F77" s="136"/>
      <c r="G77" s="136"/>
      <c r="H77" s="40"/>
      <c r="I77" s="28"/>
      <c r="J77" s="28"/>
      <c r="K77" s="28"/>
      <c r="L77" s="28"/>
      <c r="M77" s="28"/>
    </row>
    <row r="78" spans="1:13">
      <c r="A78" s="65"/>
      <c r="B78" s="53" t="s">
        <v>65</v>
      </c>
      <c r="C78" s="62"/>
      <c r="D78" s="136">
        <f>D76+D77</f>
        <v>19</v>
      </c>
      <c r="E78" s="136">
        <f t="shared" ref="E78:G78" si="15">E76+E77</f>
        <v>2</v>
      </c>
      <c r="F78" s="136">
        <f t="shared" si="15"/>
        <v>17</v>
      </c>
      <c r="G78" s="136">
        <f t="shared" si="15"/>
        <v>16</v>
      </c>
      <c r="H78" s="40">
        <f t="shared" si="12"/>
        <v>0.94117647058823528</v>
      </c>
      <c r="I78" s="72" t="s">
        <v>95</v>
      </c>
      <c r="J78" s="28"/>
      <c r="K78" s="28"/>
      <c r="L78" s="28"/>
      <c r="M78" s="28"/>
    </row>
    <row r="79" spans="1:13">
      <c r="A79" s="27"/>
    </row>
    <row r="80" spans="1:13">
      <c r="A80" s="27"/>
    </row>
    <row r="81" spans="1:17" ht="26.25">
      <c r="A81" s="212" t="s">
        <v>5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</row>
    <row r="82" spans="1:17">
      <c r="A82" s="27" t="s">
        <v>25</v>
      </c>
    </row>
    <row r="83" spans="1:17">
      <c r="A83" s="27" t="s">
        <v>30</v>
      </c>
    </row>
    <row r="84" spans="1:17">
      <c r="A84" s="27"/>
    </row>
    <row r="85" spans="1:17">
      <c r="A85" s="207" t="s">
        <v>31</v>
      </c>
      <c r="B85" s="208" t="s">
        <v>39</v>
      </c>
      <c r="C85" s="207" t="s">
        <v>32</v>
      </c>
      <c r="D85" s="207" t="s">
        <v>35</v>
      </c>
      <c r="E85" s="207"/>
      <c r="F85" s="207"/>
      <c r="G85" s="208" t="s">
        <v>57</v>
      </c>
      <c r="H85" s="208"/>
      <c r="I85" s="207" t="s">
        <v>47</v>
      </c>
      <c r="J85" s="207"/>
      <c r="K85" s="207"/>
      <c r="L85" s="207"/>
      <c r="M85" s="207"/>
    </row>
    <row r="86" spans="1:17" ht="63">
      <c r="A86" s="207"/>
      <c r="B86" s="207"/>
      <c r="C86" s="207"/>
      <c r="D86" s="63" t="s">
        <v>33</v>
      </c>
      <c r="E86" s="63" t="s">
        <v>52</v>
      </c>
      <c r="F86" s="62" t="s">
        <v>34</v>
      </c>
      <c r="G86" s="63" t="s">
        <v>40</v>
      </c>
      <c r="H86" s="62" t="s">
        <v>41</v>
      </c>
      <c r="I86" s="62" t="s">
        <v>42</v>
      </c>
      <c r="J86" s="62" t="s">
        <v>43</v>
      </c>
      <c r="K86" s="62" t="s">
        <v>44</v>
      </c>
      <c r="L86" s="63" t="s">
        <v>45</v>
      </c>
      <c r="M86" s="63" t="s">
        <v>46</v>
      </c>
    </row>
    <row r="87" spans="1:17">
      <c r="A87" s="207"/>
      <c r="B87" s="207"/>
      <c r="C87" s="207"/>
      <c r="D87" s="35" t="s">
        <v>38</v>
      </c>
      <c r="E87" s="36" t="s">
        <v>37</v>
      </c>
      <c r="F87" s="28" t="s">
        <v>36</v>
      </c>
      <c r="G87" s="28"/>
      <c r="H87" s="28"/>
      <c r="I87" s="64" t="s">
        <v>51</v>
      </c>
      <c r="J87" s="64" t="s">
        <v>48</v>
      </c>
      <c r="K87" s="64" t="s">
        <v>49</v>
      </c>
      <c r="L87" s="64" t="s">
        <v>50</v>
      </c>
      <c r="M87" s="64" t="s">
        <v>59</v>
      </c>
    </row>
    <row r="88" spans="1:17">
      <c r="A88" s="58"/>
      <c r="B88" s="37" t="s">
        <v>74</v>
      </c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</row>
    <row r="89" spans="1:17">
      <c r="A89" s="60"/>
      <c r="B89" s="28" t="s">
        <v>82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</row>
    <row r="90" spans="1:17">
      <c r="A90" s="58">
        <v>4</v>
      </c>
      <c r="B90" s="217" t="s">
        <v>66</v>
      </c>
      <c r="C90" s="49">
        <v>1</v>
      </c>
      <c r="D90" s="136">
        <v>25</v>
      </c>
      <c r="E90" s="136">
        <v>1</v>
      </c>
      <c r="F90" s="136">
        <f t="shared" ref="F90:F94" si="16">D90-E90</f>
        <v>24</v>
      </c>
      <c r="G90" s="136">
        <v>23</v>
      </c>
      <c r="H90" s="40">
        <f t="shared" ref="H90:H98" si="17">G90/F90</f>
        <v>0.95833333333333337</v>
      </c>
      <c r="I90" s="72" t="s">
        <v>95</v>
      </c>
      <c r="J90" s="28"/>
      <c r="K90" s="28"/>
      <c r="L90" s="28"/>
      <c r="M90" s="28"/>
    </row>
    <row r="91" spans="1:17">
      <c r="A91" s="60"/>
      <c r="B91" s="218"/>
      <c r="C91" s="50">
        <v>2</v>
      </c>
      <c r="D91" s="137">
        <v>34</v>
      </c>
      <c r="E91" s="137">
        <v>2</v>
      </c>
      <c r="F91" s="137">
        <f t="shared" si="16"/>
        <v>32</v>
      </c>
      <c r="G91" s="137">
        <v>32</v>
      </c>
      <c r="H91" s="44">
        <f t="shared" si="17"/>
        <v>1</v>
      </c>
      <c r="I91" s="72" t="s">
        <v>95</v>
      </c>
      <c r="J91" s="31"/>
      <c r="K91" s="31"/>
      <c r="L91" s="31"/>
      <c r="M91" s="31"/>
    </row>
    <row r="92" spans="1:17">
      <c r="A92" s="60"/>
      <c r="B92" s="61" t="s">
        <v>67</v>
      </c>
      <c r="C92" s="49"/>
      <c r="D92" s="136">
        <f>D90+D91</f>
        <v>59</v>
      </c>
      <c r="E92" s="136">
        <f t="shared" ref="E92:F92" si="18">E90+E91</f>
        <v>3</v>
      </c>
      <c r="F92" s="136">
        <f t="shared" si="18"/>
        <v>56</v>
      </c>
      <c r="G92" s="136">
        <f>G90+G91</f>
        <v>55</v>
      </c>
      <c r="H92" s="40">
        <f t="shared" si="17"/>
        <v>0.9821428571428571</v>
      </c>
      <c r="I92" s="72" t="s">
        <v>95</v>
      </c>
      <c r="J92" s="28"/>
      <c r="K92" s="28"/>
      <c r="L92" s="28"/>
      <c r="M92" s="28"/>
    </row>
    <row r="93" spans="1:17">
      <c r="A93" s="58">
        <v>5</v>
      </c>
      <c r="B93" s="28" t="s">
        <v>77</v>
      </c>
      <c r="C93" s="49">
        <v>1</v>
      </c>
      <c r="D93" s="136">
        <v>35</v>
      </c>
      <c r="E93" s="136">
        <v>5</v>
      </c>
      <c r="F93" s="136">
        <f t="shared" si="16"/>
        <v>30</v>
      </c>
      <c r="G93" s="136">
        <v>30</v>
      </c>
      <c r="H93" s="40">
        <f t="shared" si="17"/>
        <v>1</v>
      </c>
      <c r="I93" s="72" t="s">
        <v>95</v>
      </c>
      <c r="J93" s="28"/>
      <c r="K93" s="28"/>
      <c r="L93" s="28"/>
      <c r="M93" s="28"/>
    </row>
    <row r="94" spans="1:17">
      <c r="A94" s="60"/>
      <c r="B94" s="28" t="s">
        <v>78</v>
      </c>
      <c r="C94" s="49">
        <v>2</v>
      </c>
      <c r="D94" s="136">
        <v>15</v>
      </c>
      <c r="E94" s="136">
        <v>0</v>
      </c>
      <c r="F94" s="136">
        <f t="shared" si="16"/>
        <v>15</v>
      </c>
      <c r="G94" s="136">
        <v>15</v>
      </c>
      <c r="H94" s="40">
        <f t="shared" si="17"/>
        <v>1</v>
      </c>
      <c r="I94" s="72" t="s">
        <v>95</v>
      </c>
      <c r="J94" s="28"/>
      <c r="K94" s="28"/>
      <c r="L94" s="28"/>
      <c r="M94" s="28"/>
    </row>
    <row r="95" spans="1:17">
      <c r="A95" s="59"/>
      <c r="B95" s="53" t="s">
        <v>79</v>
      </c>
      <c r="C95" s="49"/>
      <c r="D95" s="136">
        <f>D93+D94</f>
        <v>50</v>
      </c>
      <c r="E95" s="136">
        <f t="shared" ref="E95:F95" si="19">E93+E94</f>
        <v>5</v>
      </c>
      <c r="F95" s="136">
        <f t="shared" si="19"/>
        <v>45</v>
      </c>
      <c r="G95" s="136">
        <f>G93+G94</f>
        <v>45</v>
      </c>
      <c r="H95" s="40">
        <f t="shared" si="17"/>
        <v>1</v>
      </c>
      <c r="I95" s="72" t="s">
        <v>95</v>
      </c>
      <c r="J95" s="28"/>
      <c r="K95" s="28"/>
      <c r="L95" s="28"/>
      <c r="M95" s="28"/>
    </row>
    <row r="96" spans="1:17">
      <c r="A96" s="60">
        <v>6</v>
      </c>
      <c r="B96" s="220" t="s">
        <v>80</v>
      </c>
      <c r="C96" s="49">
        <v>1</v>
      </c>
      <c r="D96" s="136">
        <v>46</v>
      </c>
      <c r="E96" s="136">
        <v>9</v>
      </c>
      <c r="F96" s="136">
        <f>D96-E96</f>
        <v>37</v>
      </c>
      <c r="G96" s="136">
        <v>37</v>
      </c>
      <c r="H96" s="40">
        <f t="shared" si="17"/>
        <v>1</v>
      </c>
      <c r="I96" s="72" t="s">
        <v>95</v>
      </c>
      <c r="J96" s="28"/>
      <c r="K96" s="28"/>
      <c r="L96" s="28"/>
      <c r="M96" s="28"/>
    </row>
    <row r="97" spans="1:17">
      <c r="A97" s="59"/>
      <c r="B97" s="219"/>
      <c r="C97" s="49">
        <v>2</v>
      </c>
      <c r="D97" s="136">
        <v>30</v>
      </c>
      <c r="E97" s="136">
        <v>3</v>
      </c>
      <c r="F97" s="136">
        <v>27</v>
      </c>
      <c r="G97" s="136">
        <v>27</v>
      </c>
      <c r="H97" s="40">
        <f t="shared" si="17"/>
        <v>1</v>
      </c>
      <c r="I97" s="72" t="s">
        <v>95</v>
      </c>
      <c r="J97" s="28"/>
      <c r="K97" s="28"/>
      <c r="L97" s="28"/>
      <c r="M97" s="28"/>
    </row>
    <row r="98" spans="1:17">
      <c r="A98" s="65"/>
      <c r="B98" s="53" t="s">
        <v>81</v>
      </c>
      <c r="C98" s="49"/>
      <c r="D98" s="136">
        <f>D96+D97</f>
        <v>76</v>
      </c>
      <c r="E98" s="136">
        <f t="shared" ref="E98:G98" si="20">E96+E97</f>
        <v>12</v>
      </c>
      <c r="F98" s="136">
        <f t="shared" si="20"/>
        <v>64</v>
      </c>
      <c r="G98" s="136">
        <f t="shared" si="20"/>
        <v>64</v>
      </c>
      <c r="H98" s="40">
        <f t="shared" si="17"/>
        <v>1</v>
      </c>
      <c r="I98" s="72" t="s">
        <v>95</v>
      </c>
      <c r="J98" s="28"/>
      <c r="K98" s="28"/>
      <c r="L98" s="28"/>
      <c r="M98" s="28"/>
    </row>
    <row r="99" spans="1:17">
      <c r="A99" s="221" t="s">
        <v>87</v>
      </c>
      <c r="B99" s="221"/>
      <c r="C99" s="28"/>
      <c r="D99" s="122">
        <f>D72+D75+D78+D92+D95+D98</f>
        <v>349</v>
      </c>
      <c r="E99" s="122">
        <f>E72+E75+E78+E92+E95+E98</f>
        <v>43</v>
      </c>
      <c r="F99" s="122">
        <f>F72+F75+F78+F92+F95+F98</f>
        <v>306</v>
      </c>
      <c r="G99" s="122">
        <f>G72+G75+G78+G92+G95+G98</f>
        <v>290</v>
      </c>
      <c r="H99" s="39">
        <f>G99/F99</f>
        <v>0.94771241830065356</v>
      </c>
      <c r="I99" s="72" t="s">
        <v>95</v>
      </c>
      <c r="J99" s="28"/>
      <c r="K99" s="28"/>
      <c r="L99" s="28"/>
      <c r="M99" s="28"/>
    </row>
    <row r="100" spans="1:17">
      <c r="A100" s="27"/>
    </row>
    <row r="101" spans="1:17">
      <c r="A101" s="27"/>
    </row>
    <row r="102" spans="1:17" ht="26.25">
      <c r="A102" s="212" t="s">
        <v>5</v>
      </c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</row>
    <row r="103" spans="1:17">
      <c r="A103" s="27" t="s">
        <v>25</v>
      </c>
    </row>
    <row r="104" spans="1:17">
      <c r="A104" s="27" t="s">
        <v>30</v>
      </c>
    </row>
    <row r="105" spans="1:17">
      <c r="A105" s="27"/>
    </row>
    <row r="106" spans="1:17" ht="45" customHeight="1">
      <c r="A106" s="207" t="s">
        <v>31</v>
      </c>
      <c r="B106" s="208" t="s">
        <v>39</v>
      </c>
      <c r="C106" s="207" t="s">
        <v>32</v>
      </c>
      <c r="D106" s="207" t="s">
        <v>35</v>
      </c>
      <c r="E106" s="207"/>
      <c r="F106" s="207"/>
      <c r="G106" s="208" t="s">
        <v>57</v>
      </c>
      <c r="H106" s="208"/>
      <c r="I106" s="207" t="s">
        <v>47</v>
      </c>
      <c r="J106" s="207"/>
      <c r="K106" s="207"/>
      <c r="L106" s="207"/>
      <c r="M106" s="207"/>
    </row>
    <row r="107" spans="1:17" ht="63">
      <c r="A107" s="207"/>
      <c r="B107" s="207"/>
      <c r="C107" s="207"/>
      <c r="D107" s="63" t="s">
        <v>33</v>
      </c>
      <c r="E107" s="63" t="s">
        <v>52</v>
      </c>
      <c r="F107" s="62" t="s">
        <v>34</v>
      </c>
      <c r="G107" s="63" t="s">
        <v>40</v>
      </c>
      <c r="H107" s="62" t="s">
        <v>41</v>
      </c>
      <c r="I107" s="62" t="s">
        <v>42</v>
      </c>
      <c r="J107" s="62" t="s">
        <v>43</v>
      </c>
      <c r="K107" s="62" t="s">
        <v>44</v>
      </c>
      <c r="L107" s="63" t="s">
        <v>45</v>
      </c>
      <c r="M107" s="63" t="s">
        <v>46</v>
      </c>
    </row>
    <row r="108" spans="1:17">
      <c r="A108" s="207"/>
      <c r="B108" s="207"/>
      <c r="C108" s="207"/>
      <c r="D108" s="35" t="s">
        <v>38</v>
      </c>
      <c r="E108" s="36" t="s">
        <v>37</v>
      </c>
      <c r="F108" s="28" t="s">
        <v>36</v>
      </c>
      <c r="G108" s="28"/>
      <c r="H108" s="28"/>
      <c r="I108" s="64" t="s">
        <v>51</v>
      </c>
      <c r="J108" s="64" t="s">
        <v>48</v>
      </c>
      <c r="K108" s="64" t="s">
        <v>49</v>
      </c>
      <c r="L108" s="64" t="s">
        <v>50</v>
      </c>
      <c r="M108" s="64" t="s">
        <v>59</v>
      </c>
    </row>
    <row r="109" spans="1:17">
      <c r="A109" s="58"/>
      <c r="B109" s="37" t="s">
        <v>74</v>
      </c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</row>
    <row r="110" spans="1:17" ht="63">
      <c r="A110" s="60"/>
      <c r="B110" s="43" t="s">
        <v>84</v>
      </c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</row>
    <row r="111" spans="1:17">
      <c r="A111" s="58">
        <v>1</v>
      </c>
      <c r="B111" s="217" t="s">
        <v>85</v>
      </c>
      <c r="C111" s="49">
        <v>1</v>
      </c>
      <c r="D111" s="136">
        <v>29</v>
      </c>
      <c r="E111" s="136">
        <v>6</v>
      </c>
      <c r="F111" s="136">
        <f t="shared" ref="F111" si="21">D111-E111</f>
        <v>23</v>
      </c>
      <c r="G111" s="136">
        <v>23</v>
      </c>
      <c r="H111" s="40">
        <f t="shared" ref="H111:H113" si="22">G111/F111</f>
        <v>1</v>
      </c>
      <c r="I111" s="72" t="s">
        <v>95</v>
      </c>
      <c r="J111" s="28"/>
      <c r="K111" s="28"/>
      <c r="L111" s="28"/>
      <c r="M111" s="28"/>
    </row>
    <row r="112" spans="1:17">
      <c r="A112" s="59"/>
      <c r="B112" s="223"/>
      <c r="C112" s="49"/>
      <c r="D112" s="136"/>
      <c r="E112" s="136"/>
      <c r="F112" s="136"/>
      <c r="G112" s="136"/>
      <c r="H112" s="40"/>
      <c r="I112" s="30"/>
      <c r="J112" s="28"/>
      <c r="K112" s="28"/>
      <c r="L112" s="28"/>
      <c r="M112" s="28"/>
    </row>
    <row r="113" spans="1:13">
      <c r="A113" s="224" t="s">
        <v>86</v>
      </c>
      <c r="B113" s="225"/>
      <c r="C113" s="50"/>
      <c r="D113" s="137">
        <f>D111+D112</f>
        <v>29</v>
      </c>
      <c r="E113" s="137">
        <f t="shared" ref="E113:F113" si="23">E111+E112</f>
        <v>6</v>
      </c>
      <c r="F113" s="137">
        <f t="shared" si="23"/>
        <v>23</v>
      </c>
      <c r="G113" s="137">
        <v>22</v>
      </c>
      <c r="H113" s="44">
        <f t="shared" si="22"/>
        <v>0.95652173913043481</v>
      </c>
      <c r="I113" s="72" t="s">
        <v>95</v>
      </c>
      <c r="J113" s="31"/>
      <c r="K113" s="31"/>
      <c r="L113" s="31"/>
      <c r="M113" s="31"/>
    </row>
    <row r="114" spans="1:13">
      <c r="A114" s="226" t="s">
        <v>90</v>
      </c>
      <c r="B114" s="226"/>
      <c r="C114" s="47"/>
      <c r="D114" s="136">
        <f>D113</f>
        <v>29</v>
      </c>
      <c r="E114" s="136">
        <f>E113</f>
        <v>6</v>
      </c>
      <c r="F114" s="136">
        <f>F113</f>
        <v>23</v>
      </c>
      <c r="G114" s="136">
        <f>G113</f>
        <v>22</v>
      </c>
      <c r="H114" s="40">
        <f>H113</f>
        <v>0.95652173913043481</v>
      </c>
      <c r="I114" s="72" t="s">
        <v>95</v>
      </c>
      <c r="J114" s="45"/>
      <c r="K114" s="45"/>
      <c r="L114" s="28"/>
      <c r="M114" s="28"/>
    </row>
    <row r="115" spans="1:13" ht="21.75" thickBot="1">
      <c r="A115" s="227" t="s">
        <v>88</v>
      </c>
      <c r="B115" s="227"/>
      <c r="C115" s="48"/>
      <c r="D115" s="138">
        <f>D99+D114</f>
        <v>378</v>
      </c>
      <c r="E115" s="138">
        <f t="shared" ref="E115:G115" si="24">E99+E114</f>
        <v>49</v>
      </c>
      <c r="F115" s="138">
        <f t="shared" si="24"/>
        <v>329</v>
      </c>
      <c r="G115" s="138">
        <f t="shared" si="24"/>
        <v>312</v>
      </c>
      <c r="H115" s="67">
        <f>G115/F115</f>
        <v>0.94832826747720367</v>
      </c>
      <c r="I115" s="72" t="s">
        <v>95</v>
      </c>
      <c r="J115" s="46"/>
      <c r="K115" s="46"/>
      <c r="L115" s="38"/>
      <c r="M115" s="38"/>
    </row>
    <row r="116" spans="1:13" ht="22.5" thickTop="1" thickBot="1">
      <c r="A116" s="222" t="s">
        <v>89</v>
      </c>
      <c r="B116" s="222"/>
      <c r="C116" s="42"/>
      <c r="D116" s="145">
        <f>D56+D115</f>
        <v>1254</v>
      </c>
      <c r="E116" s="145">
        <f>E56+E115</f>
        <v>222</v>
      </c>
      <c r="F116" s="145">
        <f>F56+F115</f>
        <v>1032</v>
      </c>
      <c r="G116" s="145">
        <f>G56+G115</f>
        <v>936</v>
      </c>
      <c r="H116" s="68">
        <f>G116/F116</f>
        <v>0.90697674418604646</v>
      </c>
      <c r="I116" s="78" t="s">
        <v>95</v>
      </c>
      <c r="J116" s="42"/>
      <c r="K116" s="42"/>
      <c r="L116" s="42"/>
      <c r="M116" s="42"/>
    </row>
    <row r="117" spans="1:13" ht="21.75" thickTop="1">
      <c r="A117" s="27"/>
    </row>
    <row r="118" spans="1:13">
      <c r="A118" s="27"/>
    </row>
    <row r="119" spans="1:13">
      <c r="A119" s="27"/>
    </row>
    <row r="120" spans="1:13">
      <c r="A120" s="27"/>
    </row>
    <row r="121" spans="1:13" ht="26.25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</row>
    <row r="122" spans="1:13" ht="26.25">
      <c r="A122" s="71" t="s">
        <v>91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1:13" ht="26.25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</row>
    <row r="124" spans="1:13" ht="26.25">
      <c r="A124" s="71" t="s">
        <v>97</v>
      </c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spans="1:13" ht="26.25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spans="1:13" ht="26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</row>
    <row r="127" spans="1:13" ht="26.25">
      <c r="A127" s="71"/>
      <c r="B127" s="71"/>
      <c r="C127" s="71"/>
      <c r="D127" s="71"/>
      <c r="E127" s="71" t="s">
        <v>92</v>
      </c>
      <c r="F127" s="71"/>
      <c r="G127" s="71"/>
      <c r="H127" s="71"/>
      <c r="I127" s="71"/>
      <c r="J127" s="71"/>
      <c r="K127" s="71"/>
      <c r="L127" s="71"/>
      <c r="M127" s="71"/>
    </row>
    <row r="128" spans="1:13" ht="26.25">
      <c r="A128" s="71"/>
      <c r="B128" s="71"/>
      <c r="C128" s="71"/>
      <c r="D128" s="71"/>
      <c r="E128" s="71"/>
      <c r="F128" s="71" t="s">
        <v>98</v>
      </c>
      <c r="G128" s="71"/>
      <c r="H128" s="71"/>
      <c r="I128" s="71"/>
      <c r="J128" s="71"/>
      <c r="K128" s="71"/>
      <c r="L128" s="71"/>
      <c r="M128" s="71"/>
    </row>
    <row r="129" spans="1:13" ht="26.25">
      <c r="A129" s="71"/>
      <c r="B129" s="71"/>
      <c r="C129" s="71"/>
      <c r="D129" s="71"/>
      <c r="E129" s="71" t="s">
        <v>93</v>
      </c>
      <c r="F129" s="71"/>
      <c r="G129" s="71"/>
      <c r="H129" s="71"/>
      <c r="I129" s="71"/>
      <c r="J129" s="71"/>
      <c r="K129" s="71"/>
      <c r="L129" s="71"/>
      <c r="M129" s="71"/>
    </row>
    <row r="130" spans="1:13" ht="26.25">
      <c r="A130" s="71"/>
      <c r="B130" s="71"/>
      <c r="C130" s="71"/>
      <c r="D130" s="71"/>
      <c r="E130" s="71" t="s">
        <v>94</v>
      </c>
      <c r="F130" s="71"/>
      <c r="G130" s="71"/>
      <c r="H130" s="71"/>
      <c r="I130" s="71"/>
      <c r="J130" s="71"/>
      <c r="K130" s="71"/>
      <c r="L130" s="71"/>
      <c r="M130" s="71"/>
    </row>
    <row r="131" spans="1:13" ht="26.25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</row>
    <row r="132" spans="1:13" ht="26.25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</row>
    <row r="133" spans="1:13" ht="26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spans="1:13" ht="26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1:13" ht="26.2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1:13" ht="26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</row>
    <row r="137" spans="1:13" ht="26.2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</row>
    <row r="138" spans="1:13" ht="26.2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</row>
    <row r="139" spans="1:13" ht="26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</row>
  </sheetData>
  <mergeCells count="122">
    <mergeCell ref="A116:B116"/>
    <mergeCell ref="M109:M110"/>
    <mergeCell ref="B111:B112"/>
    <mergeCell ref="A113:B113"/>
    <mergeCell ref="A114:B114"/>
    <mergeCell ref="A115:B115"/>
    <mergeCell ref="H109:H110"/>
    <mergeCell ref="I109:I110"/>
    <mergeCell ref="J109:J110"/>
    <mergeCell ref="K109:K110"/>
    <mergeCell ref="L109:L110"/>
    <mergeCell ref="C109:C110"/>
    <mergeCell ref="D109:D110"/>
    <mergeCell ref="E109:E110"/>
    <mergeCell ref="F109:F110"/>
    <mergeCell ref="G109:G110"/>
    <mergeCell ref="L88:L89"/>
    <mergeCell ref="M88:M89"/>
    <mergeCell ref="B90:B91"/>
    <mergeCell ref="B96:B97"/>
    <mergeCell ref="A99:B99"/>
    <mergeCell ref="A102:Q102"/>
    <mergeCell ref="A106:A108"/>
    <mergeCell ref="B106:B108"/>
    <mergeCell ref="C106:C108"/>
    <mergeCell ref="D106:F106"/>
    <mergeCell ref="G106:H106"/>
    <mergeCell ref="I106:M106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A85:A87"/>
    <mergeCell ref="B85:B87"/>
    <mergeCell ref="C85:C87"/>
    <mergeCell ref="D85:F85"/>
    <mergeCell ref="G85:H85"/>
    <mergeCell ref="M68:M69"/>
    <mergeCell ref="B70:B71"/>
    <mergeCell ref="B73:B74"/>
    <mergeCell ref="B76:B77"/>
    <mergeCell ref="A81:Q81"/>
    <mergeCell ref="H68:H69"/>
    <mergeCell ref="I68:I69"/>
    <mergeCell ref="J68:J69"/>
    <mergeCell ref="K68:K69"/>
    <mergeCell ref="L68:L69"/>
    <mergeCell ref="C68:C69"/>
    <mergeCell ref="D68:D69"/>
    <mergeCell ref="E68:E69"/>
    <mergeCell ref="F68:F69"/>
    <mergeCell ref="G68:G69"/>
    <mergeCell ref="I85:M85"/>
    <mergeCell ref="M49:M50"/>
    <mergeCell ref="A55:B55"/>
    <mergeCell ref="A56:B56"/>
    <mergeCell ref="A61:Q61"/>
    <mergeCell ref="A65:A67"/>
    <mergeCell ref="B65:B67"/>
    <mergeCell ref="C65:C67"/>
    <mergeCell ref="D65:F65"/>
    <mergeCell ref="G65:H65"/>
    <mergeCell ref="I65:M65"/>
    <mergeCell ref="H49:H50"/>
    <mergeCell ref="I49:I50"/>
    <mergeCell ref="J49:J50"/>
    <mergeCell ref="K49:K50"/>
    <mergeCell ref="L49:L50"/>
    <mergeCell ref="C49:C50"/>
    <mergeCell ref="D49:D50"/>
    <mergeCell ref="E49:E50"/>
    <mergeCell ref="F49:F50"/>
    <mergeCell ref="G49:G50"/>
    <mergeCell ref="M29:M30"/>
    <mergeCell ref="A38:B38"/>
    <mergeCell ref="A42:Q42"/>
    <mergeCell ref="A46:A48"/>
    <mergeCell ref="B46:B48"/>
    <mergeCell ref="C46:C48"/>
    <mergeCell ref="D46:F46"/>
    <mergeCell ref="G46:H46"/>
    <mergeCell ref="I46:M46"/>
    <mergeCell ref="H29:H30"/>
    <mergeCell ref="I29:I30"/>
    <mergeCell ref="J29:J30"/>
    <mergeCell ref="K29:K30"/>
    <mergeCell ref="L29:L30"/>
    <mergeCell ref="C29:C30"/>
    <mergeCell ref="D29:D30"/>
    <mergeCell ref="E29:E30"/>
    <mergeCell ref="F29:F30"/>
    <mergeCell ref="G29:G30"/>
    <mergeCell ref="A22:Q22"/>
    <mergeCell ref="A26:A28"/>
    <mergeCell ref="B26:B28"/>
    <mergeCell ref="C26:C28"/>
    <mergeCell ref="D26:F26"/>
    <mergeCell ref="G26:H26"/>
    <mergeCell ref="I26:M26"/>
    <mergeCell ref="K8:K9"/>
    <mergeCell ref="L8:L9"/>
    <mergeCell ref="A1:Q1"/>
    <mergeCell ref="I5:M5"/>
    <mergeCell ref="E8:E9"/>
    <mergeCell ref="F8:F9"/>
    <mergeCell ref="G8:G9"/>
    <mergeCell ref="M8:M9"/>
    <mergeCell ref="D5:F5"/>
    <mergeCell ref="C5:C7"/>
    <mergeCell ref="B5:B7"/>
    <mergeCell ref="G5:H5"/>
    <mergeCell ref="A5:A7"/>
    <mergeCell ref="C8:C9"/>
    <mergeCell ref="D8:D9"/>
    <mergeCell ref="H8:H9"/>
    <mergeCell ref="I8:I9"/>
    <mergeCell ref="J8:J9"/>
  </mergeCells>
  <pageMargins left="0.7" right="0.7" top="0.75" bottom="0.75" header="0.3" footer="0.3"/>
  <pageSetup paperSize="9" orientation="landscape" r:id="rId1"/>
  <ignoredErrors>
    <ignoredError sqref="D7:E7 D28:E28 D108:E108 D87:E87 D67:E67 D48:E48" numberStoredAsText="1"/>
    <ignoredError sqref="F13 F16 F92 F72 F33:F37 H114:H116 F95 H55 F75" formula="1"/>
    <ignoredError sqref="H9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96"/>
  <sheetViews>
    <sheetView topLeftCell="A166" zoomScale="120" zoomScaleNormal="120" workbookViewId="0">
      <selection activeCell="K175" sqref="K175"/>
    </sheetView>
  </sheetViews>
  <sheetFormatPr defaultColWidth="9" defaultRowHeight="21"/>
  <cols>
    <col min="1" max="1" width="6.85546875" style="153" customWidth="1"/>
    <col min="2" max="2" width="23.7109375" style="153" bestFit="1" customWidth="1"/>
    <col min="3" max="3" width="11.5703125" style="153" bestFit="1" customWidth="1"/>
    <col min="4" max="4" width="7.85546875" style="153" bestFit="1" customWidth="1"/>
    <col min="5" max="5" width="6" style="153" bestFit="1" customWidth="1"/>
    <col min="6" max="6" width="7.42578125" style="153" bestFit="1" customWidth="1"/>
    <col min="7" max="8" width="6.28515625" style="153" bestFit="1" customWidth="1"/>
    <col min="9" max="9" width="4.85546875" style="153" bestFit="1" customWidth="1"/>
    <col min="10" max="12" width="6.28515625" style="153" bestFit="1" customWidth="1"/>
    <col min="13" max="13" width="8.85546875" style="153" bestFit="1" customWidth="1"/>
    <col min="14" max="14" width="5.28515625" style="153" customWidth="1"/>
    <col min="15" max="15" width="5.42578125" style="153" customWidth="1"/>
    <col min="16" max="16" width="5.7109375" style="153" customWidth="1"/>
    <col min="17" max="17" width="6.42578125" style="153" bestFit="1" customWidth="1"/>
    <col min="18" max="16384" width="9" style="153"/>
  </cols>
  <sheetData>
    <row r="1" spans="1:17" ht="20.25" customHeight="1">
      <c r="A1" s="230" t="s">
        <v>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>
      <c r="A2" s="156" t="s">
        <v>25</v>
      </c>
    </row>
    <row r="3" spans="1:17">
      <c r="A3" s="156" t="s">
        <v>30</v>
      </c>
    </row>
    <row r="4" spans="1:17" ht="9" customHeight="1">
      <c r="A4" s="156"/>
    </row>
    <row r="5" spans="1:17" ht="42.75" customHeight="1">
      <c r="A5" s="231" t="s">
        <v>31</v>
      </c>
      <c r="B5" s="232" t="s">
        <v>39</v>
      </c>
      <c r="C5" s="232" t="s">
        <v>96</v>
      </c>
      <c r="D5" s="231" t="s">
        <v>35</v>
      </c>
      <c r="E5" s="231"/>
      <c r="F5" s="231"/>
      <c r="G5" s="232" t="s">
        <v>57</v>
      </c>
      <c r="H5" s="232"/>
      <c r="I5" s="231" t="s">
        <v>47</v>
      </c>
      <c r="J5" s="231"/>
      <c r="K5" s="231"/>
      <c r="L5" s="231"/>
      <c r="M5" s="231"/>
    </row>
    <row r="6" spans="1:17" ht="63">
      <c r="A6" s="231"/>
      <c r="B6" s="231"/>
      <c r="C6" s="231"/>
      <c r="D6" s="157" t="s">
        <v>33</v>
      </c>
      <c r="E6" s="157" t="s">
        <v>52</v>
      </c>
      <c r="F6" s="49" t="s">
        <v>34</v>
      </c>
      <c r="G6" s="157" t="s">
        <v>40</v>
      </c>
      <c r="H6" s="49" t="s">
        <v>41</v>
      </c>
      <c r="I6" s="49" t="s">
        <v>42</v>
      </c>
      <c r="J6" s="49" t="s">
        <v>43</v>
      </c>
      <c r="K6" s="49" t="s">
        <v>44</v>
      </c>
      <c r="L6" s="157" t="s">
        <v>45</v>
      </c>
      <c r="M6" s="157" t="s">
        <v>46</v>
      </c>
    </row>
    <row r="7" spans="1:17">
      <c r="A7" s="231"/>
      <c r="B7" s="231"/>
      <c r="C7" s="231"/>
      <c r="D7" s="158" t="s">
        <v>38</v>
      </c>
      <c r="E7" s="159" t="s">
        <v>37</v>
      </c>
      <c r="F7" s="30" t="s">
        <v>36</v>
      </c>
      <c r="G7" s="30"/>
      <c r="H7" s="30"/>
      <c r="I7" s="136" t="s">
        <v>51</v>
      </c>
      <c r="J7" s="136" t="s">
        <v>48</v>
      </c>
      <c r="K7" s="136" t="s">
        <v>49</v>
      </c>
      <c r="L7" s="136" t="s">
        <v>50</v>
      </c>
      <c r="M7" s="136" t="s">
        <v>59</v>
      </c>
    </row>
    <row r="8" spans="1:17">
      <c r="A8" s="160"/>
      <c r="B8" s="161" t="s">
        <v>100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</row>
    <row r="9" spans="1:17">
      <c r="A9" s="162"/>
      <c r="B9" s="30" t="s">
        <v>54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</row>
    <row r="10" spans="1:17">
      <c r="A10" s="49">
        <v>1</v>
      </c>
      <c r="B10" s="30" t="s">
        <v>60</v>
      </c>
      <c r="C10" s="49" t="s">
        <v>123</v>
      </c>
      <c r="D10" s="30">
        <v>42</v>
      </c>
      <c r="E10" s="30">
        <v>22</v>
      </c>
      <c r="F10" s="30">
        <f>D10-E10</f>
        <v>20</v>
      </c>
      <c r="G10" s="30">
        <v>15</v>
      </c>
      <c r="H10" s="40">
        <f>G10/D10</f>
        <v>0.35714285714285715</v>
      </c>
      <c r="I10" s="30"/>
      <c r="J10" s="30"/>
      <c r="K10" s="152"/>
      <c r="L10" s="30"/>
      <c r="M10" s="152" t="s">
        <v>95</v>
      </c>
    </row>
    <row r="11" spans="1:17">
      <c r="A11" s="163"/>
      <c r="B11" s="30"/>
      <c r="C11" s="136" t="s">
        <v>124</v>
      </c>
      <c r="D11" s="30">
        <v>40</v>
      </c>
      <c r="E11" s="30">
        <v>9</v>
      </c>
      <c r="F11" s="30">
        <f t="shared" ref="F11:F17" si="0">D11-E11</f>
        <v>31</v>
      </c>
      <c r="G11" s="30">
        <v>28</v>
      </c>
      <c r="H11" s="40">
        <f t="shared" ref="H11:H18" si="1">G11/D11</f>
        <v>0.7</v>
      </c>
      <c r="I11" s="30"/>
      <c r="J11" s="152" t="s">
        <v>95</v>
      </c>
      <c r="K11" s="30"/>
      <c r="L11" s="30"/>
      <c r="M11" s="30"/>
    </row>
    <row r="12" spans="1:17">
      <c r="A12" s="163"/>
      <c r="B12" s="30"/>
      <c r="C12" s="136" t="s">
        <v>125</v>
      </c>
      <c r="D12" s="30">
        <v>39</v>
      </c>
      <c r="E12" s="30">
        <v>5</v>
      </c>
      <c r="F12" s="30">
        <f t="shared" si="0"/>
        <v>34</v>
      </c>
      <c r="G12" s="30">
        <v>29</v>
      </c>
      <c r="H12" s="40">
        <f t="shared" si="1"/>
        <v>0.74358974358974361</v>
      </c>
      <c r="I12" s="30"/>
      <c r="J12" s="152" t="s">
        <v>95</v>
      </c>
      <c r="K12" s="30"/>
      <c r="L12" s="30"/>
      <c r="M12" s="30"/>
    </row>
    <row r="13" spans="1:17">
      <c r="A13" s="163"/>
      <c r="B13" s="30"/>
      <c r="C13" s="136" t="s">
        <v>126</v>
      </c>
      <c r="D13" s="30">
        <v>42</v>
      </c>
      <c r="E13" s="30">
        <v>10</v>
      </c>
      <c r="F13" s="30">
        <f t="shared" si="0"/>
        <v>32</v>
      </c>
      <c r="G13" s="30">
        <v>27</v>
      </c>
      <c r="H13" s="40">
        <f t="shared" si="1"/>
        <v>0.6428571428571429</v>
      </c>
      <c r="I13" s="30"/>
      <c r="J13" s="30"/>
      <c r="K13" s="152" t="s">
        <v>95</v>
      </c>
      <c r="L13" s="30"/>
      <c r="M13" s="30"/>
    </row>
    <row r="14" spans="1:17">
      <c r="A14" s="163"/>
      <c r="B14" s="30"/>
      <c r="C14" s="136" t="s">
        <v>127</v>
      </c>
      <c r="D14" s="30">
        <v>40</v>
      </c>
      <c r="E14" s="30">
        <v>8</v>
      </c>
      <c r="F14" s="30">
        <f t="shared" si="0"/>
        <v>32</v>
      </c>
      <c r="G14" s="30">
        <v>27</v>
      </c>
      <c r="H14" s="40">
        <f t="shared" si="1"/>
        <v>0.67500000000000004</v>
      </c>
      <c r="I14" s="30"/>
      <c r="J14" s="30"/>
      <c r="K14" s="152" t="s">
        <v>95</v>
      </c>
      <c r="L14" s="30"/>
      <c r="M14" s="30"/>
    </row>
    <row r="15" spans="1:17">
      <c r="A15" s="30"/>
      <c r="B15" s="30"/>
      <c r="C15" s="136" t="s">
        <v>128</v>
      </c>
      <c r="D15" s="30">
        <v>40</v>
      </c>
      <c r="E15" s="30">
        <v>20</v>
      </c>
      <c r="F15" s="30">
        <f t="shared" si="0"/>
        <v>20</v>
      </c>
      <c r="G15" s="30">
        <v>19</v>
      </c>
      <c r="H15" s="40">
        <f t="shared" si="1"/>
        <v>0.47499999999999998</v>
      </c>
      <c r="I15" s="30"/>
      <c r="J15" s="30"/>
      <c r="K15" s="30"/>
      <c r="L15" s="30"/>
      <c r="M15" s="152" t="s">
        <v>95</v>
      </c>
    </row>
    <row r="16" spans="1:17">
      <c r="A16" s="30"/>
      <c r="B16" s="30"/>
      <c r="C16" s="136" t="s">
        <v>129</v>
      </c>
      <c r="D16" s="30">
        <v>43</v>
      </c>
      <c r="E16" s="30">
        <v>7</v>
      </c>
      <c r="F16" s="30">
        <f t="shared" si="0"/>
        <v>36</v>
      </c>
      <c r="G16" s="30">
        <v>29</v>
      </c>
      <c r="H16" s="40">
        <f t="shared" si="1"/>
        <v>0.67441860465116277</v>
      </c>
      <c r="I16" s="30"/>
      <c r="J16" s="30"/>
      <c r="K16" s="152" t="s">
        <v>95</v>
      </c>
      <c r="L16" s="30"/>
      <c r="M16" s="30"/>
    </row>
    <row r="17" spans="1:17">
      <c r="A17" s="30"/>
      <c r="B17" s="30"/>
      <c r="C17" s="136" t="s">
        <v>130</v>
      </c>
      <c r="D17" s="30">
        <v>27</v>
      </c>
      <c r="E17" s="30">
        <v>9</v>
      </c>
      <c r="F17" s="30">
        <f t="shared" si="0"/>
        <v>18</v>
      </c>
      <c r="G17" s="30">
        <v>13</v>
      </c>
      <c r="H17" s="40">
        <f t="shared" si="1"/>
        <v>0.48148148148148145</v>
      </c>
      <c r="I17" s="30"/>
      <c r="J17" s="30"/>
      <c r="K17" s="30"/>
      <c r="L17" s="30"/>
      <c r="M17" s="152" t="s">
        <v>95</v>
      </c>
    </row>
    <row r="18" spans="1:17">
      <c r="A18" s="233" t="s">
        <v>99</v>
      </c>
      <c r="B18" s="234"/>
      <c r="C18" s="136"/>
      <c r="D18" s="30">
        <f>SUM(D10:D17)</f>
        <v>313</v>
      </c>
      <c r="E18" s="30">
        <f>SUM(E10:E17)</f>
        <v>90</v>
      </c>
      <c r="F18" s="30">
        <f>SUM(F10:F17)</f>
        <v>223</v>
      </c>
      <c r="G18" s="30">
        <f>SUM(G10:G17)</f>
        <v>187</v>
      </c>
      <c r="H18" s="40">
        <f t="shared" si="1"/>
        <v>0.597444089456869</v>
      </c>
      <c r="I18" s="30"/>
      <c r="J18" s="30"/>
      <c r="K18" s="30"/>
      <c r="L18" s="152" t="s">
        <v>95</v>
      </c>
      <c r="M18" s="30"/>
    </row>
    <row r="19" spans="1:17">
      <c r="A19" s="164"/>
      <c r="B19" s="164"/>
      <c r="C19" s="164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7">
      <c r="A20" s="164"/>
      <c r="B20" s="164"/>
      <c r="C20" s="164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17">
      <c r="A21" s="164"/>
      <c r="B21" s="164"/>
      <c r="C21" s="164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17" ht="26.25">
      <c r="A22" s="230" t="s">
        <v>5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</row>
    <row r="23" spans="1:17">
      <c r="A23" s="156" t="s">
        <v>25</v>
      </c>
    </row>
    <row r="24" spans="1:17">
      <c r="A24" s="156" t="s">
        <v>30</v>
      </c>
    </row>
    <row r="25" spans="1:17" ht="21" customHeight="1">
      <c r="A25" s="156"/>
    </row>
    <row r="26" spans="1:17" ht="42" customHeight="1">
      <c r="A26" s="231" t="s">
        <v>31</v>
      </c>
      <c r="B26" s="232" t="s">
        <v>39</v>
      </c>
      <c r="C26" s="232" t="s">
        <v>96</v>
      </c>
      <c r="D26" s="231" t="s">
        <v>35</v>
      </c>
      <c r="E26" s="231"/>
      <c r="F26" s="231"/>
      <c r="G26" s="232" t="s">
        <v>57</v>
      </c>
      <c r="H26" s="232"/>
      <c r="I26" s="231" t="s">
        <v>47</v>
      </c>
      <c r="J26" s="231"/>
      <c r="K26" s="231"/>
      <c r="L26" s="231"/>
      <c r="M26" s="231"/>
    </row>
    <row r="27" spans="1:17" ht="63">
      <c r="A27" s="231"/>
      <c r="B27" s="231"/>
      <c r="C27" s="231"/>
      <c r="D27" s="157" t="s">
        <v>33</v>
      </c>
      <c r="E27" s="157" t="s">
        <v>52</v>
      </c>
      <c r="F27" s="49" t="s">
        <v>34</v>
      </c>
      <c r="G27" s="157" t="s">
        <v>40</v>
      </c>
      <c r="H27" s="49" t="s">
        <v>41</v>
      </c>
      <c r="I27" s="49" t="s">
        <v>42</v>
      </c>
      <c r="J27" s="49" t="s">
        <v>43</v>
      </c>
      <c r="K27" s="49" t="s">
        <v>44</v>
      </c>
      <c r="L27" s="157" t="s">
        <v>45</v>
      </c>
      <c r="M27" s="157" t="s">
        <v>46</v>
      </c>
    </row>
    <row r="28" spans="1:17">
      <c r="A28" s="231"/>
      <c r="B28" s="231"/>
      <c r="C28" s="231"/>
      <c r="D28" s="158" t="s">
        <v>38</v>
      </c>
      <c r="E28" s="159" t="s">
        <v>37</v>
      </c>
      <c r="F28" s="30" t="s">
        <v>36</v>
      </c>
      <c r="G28" s="30"/>
      <c r="H28" s="30"/>
      <c r="I28" s="136" t="s">
        <v>51</v>
      </c>
      <c r="J28" s="136" t="s">
        <v>48</v>
      </c>
      <c r="K28" s="136" t="s">
        <v>49</v>
      </c>
      <c r="L28" s="136" t="s">
        <v>50</v>
      </c>
      <c r="M28" s="136" t="s">
        <v>59</v>
      </c>
    </row>
    <row r="29" spans="1:17">
      <c r="A29" s="160"/>
      <c r="B29" s="161" t="s">
        <v>53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</row>
    <row r="30" spans="1:17">
      <c r="A30" s="162"/>
      <c r="B30" s="30" t="s">
        <v>54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</row>
    <row r="31" spans="1:17">
      <c r="A31" s="160">
        <v>2</v>
      </c>
      <c r="B31" s="30" t="s">
        <v>61</v>
      </c>
      <c r="C31" s="49" t="s">
        <v>101</v>
      </c>
      <c r="D31" s="30">
        <v>46</v>
      </c>
      <c r="E31" s="30">
        <v>5</v>
      </c>
      <c r="F31" s="30">
        <f>D31-E31</f>
        <v>41</v>
      </c>
      <c r="G31" s="30">
        <v>41</v>
      </c>
      <c r="H31" s="40">
        <f>G31/D31</f>
        <v>0.89130434782608692</v>
      </c>
      <c r="I31" s="152" t="s">
        <v>95</v>
      </c>
      <c r="J31" s="30"/>
      <c r="K31" s="30"/>
      <c r="L31" s="30"/>
      <c r="M31" s="30"/>
    </row>
    <row r="32" spans="1:17">
      <c r="A32" s="162"/>
      <c r="B32" s="32"/>
      <c r="C32" s="50" t="s">
        <v>102</v>
      </c>
      <c r="D32" s="32">
        <v>32</v>
      </c>
      <c r="E32" s="32">
        <v>4</v>
      </c>
      <c r="F32" s="30">
        <f t="shared" ref="F32:F39" si="2">D32-E32</f>
        <v>28</v>
      </c>
      <c r="G32" s="32">
        <v>28</v>
      </c>
      <c r="H32" s="40">
        <f t="shared" ref="H32:H39" si="3">G32/D32</f>
        <v>0.875</v>
      </c>
      <c r="I32" s="152" t="s">
        <v>95</v>
      </c>
      <c r="J32" s="32"/>
      <c r="K32" s="32"/>
      <c r="L32" s="32"/>
      <c r="M32" s="32"/>
    </row>
    <row r="33" spans="1:17">
      <c r="A33" s="162"/>
      <c r="B33" s="32"/>
      <c r="C33" s="50" t="s">
        <v>103</v>
      </c>
      <c r="D33" s="32">
        <v>30</v>
      </c>
      <c r="E33" s="32">
        <v>3</v>
      </c>
      <c r="F33" s="30">
        <f t="shared" si="2"/>
        <v>27</v>
      </c>
      <c r="G33" s="32">
        <v>27</v>
      </c>
      <c r="H33" s="40">
        <f t="shared" si="3"/>
        <v>0.9</v>
      </c>
      <c r="I33" s="152" t="s">
        <v>95</v>
      </c>
      <c r="J33" s="32"/>
      <c r="K33" s="32"/>
      <c r="L33" s="32"/>
      <c r="M33" s="32"/>
    </row>
    <row r="34" spans="1:17" ht="21" customHeight="1">
      <c r="A34" s="165"/>
      <c r="B34" s="166" t="s">
        <v>62</v>
      </c>
      <c r="C34" s="49"/>
      <c r="D34" s="30">
        <f>SUM(D31:D33)</f>
        <v>108</v>
      </c>
      <c r="E34" s="30">
        <f t="shared" ref="E34" si="4">SUM(E31:E33)</f>
        <v>12</v>
      </c>
      <c r="F34" s="30">
        <f t="shared" si="2"/>
        <v>96</v>
      </c>
      <c r="G34" s="30">
        <f>SUM(G31:G33)</f>
        <v>96</v>
      </c>
      <c r="H34" s="40">
        <f t="shared" si="3"/>
        <v>0.88888888888888884</v>
      </c>
      <c r="I34" s="152" t="s">
        <v>95</v>
      </c>
      <c r="J34" s="30"/>
      <c r="K34" s="30"/>
      <c r="L34" s="30"/>
      <c r="M34" s="30"/>
    </row>
    <row r="35" spans="1:17">
      <c r="A35" s="165">
        <v>3</v>
      </c>
      <c r="B35" s="30" t="s">
        <v>76</v>
      </c>
      <c r="C35" s="49" t="s">
        <v>104</v>
      </c>
      <c r="D35" s="30">
        <v>37</v>
      </c>
      <c r="E35" s="30">
        <v>3</v>
      </c>
      <c r="F35" s="30">
        <f t="shared" si="2"/>
        <v>34</v>
      </c>
      <c r="G35" s="30">
        <v>29</v>
      </c>
      <c r="H35" s="40">
        <f t="shared" si="3"/>
        <v>0.78378378378378377</v>
      </c>
      <c r="I35" s="30"/>
      <c r="J35" s="152" t="s">
        <v>95</v>
      </c>
      <c r="K35" s="30"/>
      <c r="L35" s="30"/>
      <c r="M35" s="30"/>
    </row>
    <row r="36" spans="1:17">
      <c r="A36" s="165"/>
      <c r="B36" s="30"/>
      <c r="C36" s="49" t="s">
        <v>105</v>
      </c>
      <c r="D36" s="30">
        <v>37</v>
      </c>
      <c r="E36" s="30">
        <v>9</v>
      </c>
      <c r="F36" s="30">
        <f t="shared" si="2"/>
        <v>28</v>
      </c>
      <c r="G36" s="30">
        <v>18</v>
      </c>
      <c r="H36" s="40">
        <f t="shared" si="3"/>
        <v>0.48648648648648651</v>
      </c>
      <c r="I36" s="30"/>
      <c r="J36" s="152"/>
      <c r="K36" s="30"/>
      <c r="L36" s="30"/>
      <c r="M36" s="152" t="s">
        <v>95</v>
      </c>
    </row>
    <row r="37" spans="1:17">
      <c r="A37" s="165"/>
      <c r="B37" s="30"/>
      <c r="C37" s="49" t="s">
        <v>106</v>
      </c>
      <c r="D37" s="30">
        <v>30</v>
      </c>
      <c r="E37" s="30">
        <v>0</v>
      </c>
      <c r="F37" s="30">
        <f t="shared" si="2"/>
        <v>30</v>
      </c>
      <c r="G37" s="30">
        <v>30</v>
      </c>
      <c r="H37" s="40">
        <f t="shared" si="3"/>
        <v>1</v>
      </c>
      <c r="I37" s="152" t="s">
        <v>95</v>
      </c>
      <c r="J37" s="152"/>
      <c r="K37" s="30"/>
      <c r="L37" s="30"/>
      <c r="M37" s="30"/>
    </row>
    <row r="38" spans="1:17">
      <c r="A38" s="165"/>
      <c r="B38" s="30"/>
      <c r="C38" s="49" t="s">
        <v>107</v>
      </c>
      <c r="D38" s="30">
        <v>24</v>
      </c>
      <c r="E38" s="30">
        <v>0</v>
      </c>
      <c r="F38" s="30">
        <f t="shared" si="2"/>
        <v>24</v>
      </c>
      <c r="G38" s="30">
        <v>24</v>
      </c>
      <c r="H38" s="40">
        <f t="shared" si="3"/>
        <v>1</v>
      </c>
      <c r="I38" s="152" t="s">
        <v>95</v>
      </c>
      <c r="J38" s="30"/>
      <c r="K38" s="30"/>
      <c r="L38" s="30"/>
      <c r="M38" s="30"/>
    </row>
    <row r="39" spans="1:17">
      <c r="A39" s="165"/>
      <c r="B39" s="166" t="s">
        <v>63</v>
      </c>
      <c r="C39" s="49"/>
      <c r="D39" s="30">
        <f>SUM(D35:D38)</f>
        <v>128</v>
      </c>
      <c r="E39" s="30">
        <f t="shared" ref="E39" si="5">SUM(E35:E38)</f>
        <v>12</v>
      </c>
      <c r="F39" s="30">
        <f t="shared" si="2"/>
        <v>116</v>
      </c>
      <c r="G39" s="30">
        <f>SUM(G35:G38)</f>
        <v>101</v>
      </c>
      <c r="H39" s="40">
        <f t="shared" si="3"/>
        <v>0.7890625</v>
      </c>
      <c r="I39" s="152"/>
      <c r="J39" s="152" t="s">
        <v>95</v>
      </c>
      <c r="K39" s="30"/>
      <c r="L39" s="30"/>
      <c r="M39" s="30"/>
    </row>
    <row r="43" spans="1:17" ht="26.25">
      <c r="A43" s="230" t="s">
        <v>5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</row>
    <row r="44" spans="1:17">
      <c r="A44" s="156" t="s">
        <v>25</v>
      </c>
    </row>
    <row r="45" spans="1:17">
      <c r="A45" s="156" t="s">
        <v>30</v>
      </c>
    </row>
    <row r="46" spans="1:17">
      <c r="A46" s="156"/>
    </row>
    <row r="47" spans="1:17" ht="40.5" customHeight="1">
      <c r="A47" s="231" t="s">
        <v>31</v>
      </c>
      <c r="B47" s="232" t="s">
        <v>39</v>
      </c>
      <c r="C47" s="231" t="s">
        <v>32</v>
      </c>
      <c r="D47" s="231" t="s">
        <v>35</v>
      </c>
      <c r="E47" s="231"/>
      <c r="F47" s="231"/>
      <c r="G47" s="232" t="s">
        <v>57</v>
      </c>
      <c r="H47" s="232"/>
      <c r="I47" s="231" t="s">
        <v>47</v>
      </c>
      <c r="J47" s="231"/>
      <c r="K47" s="231"/>
      <c r="L47" s="231"/>
      <c r="M47" s="231"/>
    </row>
    <row r="48" spans="1:17" ht="63">
      <c r="A48" s="231"/>
      <c r="B48" s="231"/>
      <c r="C48" s="231"/>
      <c r="D48" s="157" t="s">
        <v>33</v>
      </c>
      <c r="E48" s="157" t="s">
        <v>52</v>
      </c>
      <c r="F48" s="49" t="s">
        <v>34</v>
      </c>
      <c r="G48" s="157" t="s">
        <v>40</v>
      </c>
      <c r="H48" s="49" t="s">
        <v>41</v>
      </c>
      <c r="I48" s="49" t="s">
        <v>42</v>
      </c>
      <c r="J48" s="49" t="s">
        <v>43</v>
      </c>
      <c r="K48" s="49" t="s">
        <v>44</v>
      </c>
      <c r="L48" s="157" t="s">
        <v>45</v>
      </c>
      <c r="M48" s="157" t="s">
        <v>46</v>
      </c>
    </row>
    <row r="49" spans="1:17">
      <c r="A49" s="231"/>
      <c r="B49" s="231"/>
      <c r="C49" s="231"/>
      <c r="D49" s="158" t="s">
        <v>38</v>
      </c>
      <c r="E49" s="159" t="s">
        <v>37</v>
      </c>
      <c r="F49" s="30" t="s">
        <v>36</v>
      </c>
      <c r="G49" s="30"/>
      <c r="H49" s="30"/>
      <c r="I49" s="136" t="s">
        <v>51</v>
      </c>
      <c r="J49" s="136" t="s">
        <v>48</v>
      </c>
      <c r="K49" s="136" t="s">
        <v>49</v>
      </c>
      <c r="L49" s="136" t="s">
        <v>50</v>
      </c>
      <c r="M49" s="136" t="s">
        <v>59</v>
      </c>
    </row>
    <row r="50" spans="1:17">
      <c r="A50" s="165">
        <v>4</v>
      </c>
      <c r="B50" s="30" t="s">
        <v>64</v>
      </c>
      <c r="C50" s="49" t="s">
        <v>108</v>
      </c>
      <c r="D50" s="30">
        <v>25</v>
      </c>
      <c r="E50" s="30">
        <v>11</v>
      </c>
      <c r="F50" s="30">
        <f>D50-E50</f>
        <v>14</v>
      </c>
      <c r="G50" s="30">
        <v>8</v>
      </c>
      <c r="H50" s="40">
        <f>G50/D50</f>
        <v>0.32</v>
      </c>
      <c r="I50" s="30"/>
      <c r="J50" s="30"/>
      <c r="K50" s="30"/>
      <c r="L50" s="30"/>
      <c r="M50" s="152" t="s">
        <v>95</v>
      </c>
    </row>
    <row r="51" spans="1:17">
      <c r="A51" s="165"/>
      <c r="B51" s="30"/>
      <c r="C51" s="49" t="s">
        <v>109</v>
      </c>
      <c r="D51" s="30">
        <v>31</v>
      </c>
      <c r="E51" s="30">
        <v>3</v>
      </c>
      <c r="F51" s="30">
        <f t="shared" ref="F51:F57" si="6">D51-E51</f>
        <v>28</v>
      </c>
      <c r="G51" s="30">
        <v>28</v>
      </c>
      <c r="H51" s="40">
        <f t="shared" ref="H51:H57" si="7">G51/D51</f>
        <v>0.90322580645161288</v>
      </c>
      <c r="I51" s="152" t="s">
        <v>95</v>
      </c>
      <c r="J51" s="30"/>
      <c r="K51" s="30"/>
      <c r="L51" s="30"/>
      <c r="M51" s="30"/>
    </row>
    <row r="52" spans="1:17">
      <c r="A52" s="165"/>
      <c r="B52" s="166" t="s">
        <v>65</v>
      </c>
      <c r="C52" s="49"/>
      <c r="D52" s="30">
        <f>SUM(D50:D51)</f>
        <v>56</v>
      </c>
      <c r="E52" s="30">
        <f>SUM(E50:E51)</f>
        <v>14</v>
      </c>
      <c r="F52" s="30">
        <f t="shared" si="6"/>
        <v>42</v>
      </c>
      <c r="G52" s="30">
        <f>SUM(G50:G51)</f>
        <v>36</v>
      </c>
      <c r="H52" s="40">
        <f t="shared" si="7"/>
        <v>0.6428571428571429</v>
      </c>
      <c r="I52" s="30"/>
      <c r="J52" s="30"/>
      <c r="K52" s="152" t="s">
        <v>95</v>
      </c>
      <c r="L52" s="30"/>
      <c r="M52" s="30"/>
    </row>
    <row r="53" spans="1:17">
      <c r="A53" s="165">
        <v>5</v>
      </c>
      <c r="B53" s="30" t="s">
        <v>66</v>
      </c>
      <c r="C53" s="49" t="s">
        <v>110</v>
      </c>
      <c r="D53" s="30">
        <v>30</v>
      </c>
      <c r="E53" s="30">
        <v>0</v>
      </c>
      <c r="F53" s="30">
        <f t="shared" si="6"/>
        <v>30</v>
      </c>
      <c r="G53" s="30">
        <v>30</v>
      </c>
      <c r="H53" s="40">
        <f t="shared" si="7"/>
        <v>1</v>
      </c>
      <c r="I53" s="152" t="s">
        <v>95</v>
      </c>
      <c r="J53" s="30"/>
      <c r="K53" s="30"/>
      <c r="L53" s="30"/>
      <c r="M53" s="30"/>
    </row>
    <row r="54" spans="1:17">
      <c r="A54" s="165"/>
      <c r="B54" s="30"/>
      <c r="C54" s="49" t="s">
        <v>111</v>
      </c>
      <c r="D54" s="30">
        <v>29</v>
      </c>
      <c r="E54" s="30">
        <v>0</v>
      </c>
      <c r="F54" s="30">
        <f t="shared" si="6"/>
        <v>29</v>
      </c>
      <c r="G54" s="30">
        <v>28</v>
      </c>
      <c r="H54" s="40">
        <f t="shared" si="7"/>
        <v>0.96551724137931039</v>
      </c>
      <c r="I54" s="152" t="s">
        <v>95</v>
      </c>
      <c r="J54" s="30"/>
      <c r="K54" s="30"/>
      <c r="L54" s="30"/>
      <c r="M54" s="30"/>
    </row>
    <row r="55" spans="1:17">
      <c r="A55" s="165"/>
      <c r="B55" s="30"/>
      <c r="C55" s="49" t="s">
        <v>112</v>
      </c>
      <c r="D55" s="30">
        <v>32</v>
      </c>
      <c r="E55" s="30">
        <v>1</v>
      </c>
      <c r="F55" s="30">
        <f t="shared" si="6"/>
        <v>31</v>
      </c>
      <c r="G55" s="30">
        <v>30</v>
      </c>
      <c r="H55" s="40">
        <f t="shared" si="7"/>
        <v>0.9375</v>
      </c>
      <c r="I55" s="152" t="s">
        <v>95</v>
      </c>
      <c r="J55" s="30"/>
      <c r="K55" s="30"/>
      <c r="L55" s="30"/>
      <c r="M55" s="30"/>
    </row>
    <row r="56" spans="1:17">
      <c r="A56" s="165"/>
      <c r="B56" s="30"/>
      <c r="C56" s="49" t="s">
        <v>113</v>
      </c>
      <c r="D56" s="30">
        <v>30</v>
      </c>
      <c r="E56" s="30">
        <v>1</v>
      </c>
      <c r="F56" s="30">
        <f t="shared" si="6"/>
        <v>29</v>
      </c>
      <c r="G56" s="30">
        <v>29</v>
      </c>
      <c r="H56" s="40">
        <f t="shared" si="7"/>
        <v>0.96666666666666667</v>
      </c>
      <c r="I56" s="152" t="s">
        <v>95</v>
      </c>
      <c r="J56" s="30"/>
      <c r="K56" s="30"/>
      <c r="L56" s="30"/>
      <c r="M56" s="30"/>
    </row>
    <row r="57" spans="1:17">
      <c r="A57" s="165"/>
      <c r="B57" s="166" t="s">
        <v>67</v>
      </c>
      <c r="C57" s="49"/>
      <c r="D57" s="30">
        <f>SUM(D53:D56)</f>
        <v>121</v>
      </c>
      <c r="E57" s="30">
        <f>SUM(E53:E56)</f>
        <v>2</v>
      </c>
      <c r="F57" s="30">
        <f t="shared" si="6"/>
        <v>119</v>
      </c>
      <c r="G57" s="30">
        <f>SUM(G53:G56)</f>
        <v>117</v>
      </c>
      <c r="H57" s="40">
        <f t="shared" si="7"/>
        <v>0.96694214876033058</v>
      </c>
      <c r="I57" s="152" t="s">
        <v>95</v>
      </c>
      <c r="J57" s="30"/>
      <c r="K57" s="30"/>
      <c r="L57" s="30"/>
      <c r="M57" s="30"/>
    </row>
    <row r="58" spans="1:17">
      <c r="A58" s="156"/>
    </row>
    <row r="59" spans="1:17">
      <c r="A59" s="156"/>
    </row>
    <row r="60" spans="1:17">
      <c r="A60" s="156"/>
    </row>
    <row r="61" spans="1:17">
      <c r="A61" s="156"/>
    </row>
    <row r="62" spans="1:17" ht="26.25">
      <c r="A62" s="230" t="s">
        <v>5</v>
      </c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</row>
    <row r="63" spans="1:17">
      <c r="A63" s="156" t="s">
        <v>25</v>
      </c>
    </row>
    <row r="64" spans="1:17">
      <c r="A64" s="156" t="s">
        <v>30</v>
      </c>
    </row>
    <row r="65" spans="1:13">
      <c r="A65" s="156"/>
    </row>
    <row r="66" spans="1:13" ht="41.25" customHeight="1">
      <c r="A66" s="231" t="s">
        <v>31</v>
      </c>
      <c r="B66" s="232" t="s">
        <v>39</v>
      </c>
      <c r="C66" s="231" t="s">
        <v>32</v>
      </c>
      <c r="D66" s="231" t="s">
        <v>35</v>
      </c>
      <c r="E66" s="231"/>
      <c r="F66" s="231"/>
      <c r="G66" s="232" t="s">
        <v>57</v>
      </c>
      <c r="H66" s="232"/>
      <c r="I66" s="231" t="s">
        <v>47</v>
      </c>
      <c r="J66" s="231"/>
      <c r="K66" s="231"/>
      <c r="L66" s="231"/>
      <c r="M66" s="231"/>
    </row>
    <row r="67" spans="1:13" ht="63">
      <c r="A67" s="231"/>
      <c r="B67" s="231"/>
      <c r="C67" s="231"/>
      <c r="D67" s="157" t="s">
        <v>33</v>
      </c>
      <c r="E67" s="157" t="s">
        <v>52</v>
      </c>
      <c r="F67" s="49" t="s">
        <v>34</v>
      </c>
      <c r="G67" s="157" t="s">
        <v>40</v>
      </c>
      <c r="H67" s="49" t="s">
        <v>41</v>
      </c>
      <c r="I67" s="49" t="s">
        <v>42</v>
      </c>
      <c r="J67" s="49" t="s">
        <v>43</v>
      </c>
      <c r="K67" s="49" t="s">
        <v>44</v>
      </c>
      <c r="L67" s="157" t="s">
        <v>45</v>
      </c>
      <c r="M67" s="157" t="s">
        <v>46</v>
      </c>
    </row>
    <row r="68" spans="1:13">
      <c r="A68" s="231"/>
      <c r="B68" s="231"/>
      <c r="C68" s="231"/>
      <c r="D68" s="158" t="s">
        <v>38</v>
      </c>
      <c r="E68" s="159" t="s">
        <v>37</v>
      </c>
      <c r="F68" s="30" t="s">
        <v>36</v>
      </c>
      <c r="G68" s="30"/>
      <c r="H68" s="30"/>
      <c r="I68" s="136" t="s">
        <v>51</v>
      </c>
      <c r="J68" s="136" t="s">
        <v>48</v>
      </c>
      <c r="K68" s="136" t="s">
        <v>49</v>
      </c>
      <c r="L68" s="136" t="s">
        <v>50</v>
      </c>
      <c r="M68" s="136" t="s">
        <v>59</v>
      </c>
    </row>
    <row r="69" spans="1:13">
      <c r="A69" s="165">
        <v>6</v>
      </c>
      <c r="B69" s="30" t="s">
        <v>58</v>
      </c>
      <c r="C69" s="49" t="s">
        <v>114</v>
      </c>
      <c r="D69" s="30">
        <v>25</v>
      </c>
      <c r="E69" s="30">
        <v>14</v>
      </c>
      <c r="F69" s="30">
        <f>D69-E69</f>
        <v>11</v>
      </c>
      <c r="G69" s="30">
        <v>8</v>
      </c>
      <c r="H69" s="40">
        <f>G69/D69</f>
        <v>0.32</v>
      </c>
      <c r="I69" s="30"/>
      <c r="J69" s="30"/>
      <c r="K69" s="152"/>
      <c r="L69" s="30"/>
      <c r="M69" s="152" t="s">
        <v>95</v>
      </c>
    </row>
    <row r="70" spans="1:13">
      <c r="A70" s="165"/>
      <c r="B70" s="30"/>
      <c r="C70" s="49" t="s">
        <v>137</v>
      </c>
      <c r="D70" s="30">
        <v>39</v>
      </c>
      <c r="E70" s="30">
        <v>3</v>
      </c>
      <c r="F70" s="30">
        <f t="shared" ref="F70:F72" si="8">D70-E70</f>
        <v>36</v>
      </c>
      <c r="G70" s="30">
        <v>30</v>
      </c>
      <c r="H70" s="40">
        <f t="shared" ref="H70:H73" si="9">G70/D70</f>
        <v>0.76923076923076927</v>
      </c>
      <c r="I70" s="30"/>
      <c r="J70" s="152" t="s">
        <v>95</v>
      </c>
      <c r="K70" s="30"/>
      <c r="L70" s="30"/>
      <c r="M70" s="30"/>
    </row>
    <row r="71" spans="1:13">
      <c r="A71" s="165"/>
      <c r="B71" s="30"/>
      <c r="C71" s="49" t="s">
        <v>138</v>
      </c>
      <c r="D71" s="30">
        <v>10</v>
      </c>
      <c r="E71" s="30">
        <v>0</v>
      </c>
      <c r="F71" s="30">
        <f t="shared" si="8"/>
        <v>10</v>
      </c>
      <c r="G71" s="30">
        <v>10</v>
      </c>
      <c r="H71" s="40">
        <f t="shared" si="9"/>
        <v>1</v>
      </c>
      <c r="I71" s="152" t="s">
        <v>95</v>
      </c>
      <c r="J71" s="30"/>
      <c r="K71" s="30"/>
      <c r="L71" s="30"/>
      <c r="M71" s="30"/>
    </row>
    <row r="72" spans="1:13">
      <c r="A72" s="165"/>
      <c r="B72" s="166" t="s">
        <v>68</v>
      </c>
      <c r="C72" s="49"/>
      <c r="D72" s="30">
        <f>SUM(D69:D71)</f>
        <v>74</v>
      </c>
      <c r="E72" s="30">
        <f>SUM(E69:E71)</f>
        <v>17</v>
      </c>
      <c r="F72" s="30">
        <f t="shared" si="8"/>
        <v>57</v>
      </c>
      <c r="G72" s="30">
        <f>SUM(G69:G71)</f>
        <v>48</v>
      </c>
      <c r="H72" s="40">
        <f t="shared" si="9"/>
        <v>0.64864864864864868</v>
      </c>
      <c r="I72" s="30"/>
      <c r="J72" s="152"/>
      <c r="K72" s="152" t="s">
        <v>95</v>
      </c>
      <c r="L72" s="30"/>
      <c r="M72" s="30"/>
    </row>
    <row r="73" spans="1:13">
      <c r="A73" s="238" t="s">
        <v>69</v>
      </c>
      <c r="B73" s="238"/>
      <c r="C73" s="49"/>
      <c r="D73" s="30">
        <f>D18+D34+D39+D52+D57+D72</f>
        <v>800</v>
      </c>
      <c r="E73" s="30">
        <f>E18+E34+E39+E52+E57+E72</f>
        <v>147</v>
      </c>
      <c r="F73" s="30">
        <f t="shared" ref="F73:G73" si="10">F18+F34+F39+F52+F57+F72</f>
        <v>653</v>
      </c>
      <c r="G73" s="30">
        <f t="shared" si="10"/>
        <v>585</v>
      </c>
      <c r="H73" s="40">
        <f t="shared" si="9"/>
        <v>0.73124999999999996</v>
      </c>
      <c r="I73" s="30"/>
      <c r="J73" s="152" t="s">
        <v>95</v>
      </c>
      <c r="K73" s="30"/>
      <c r="L73" s="30"/>
      <c r="M73" s="30"/>
    </row>
    <row r="74" spans="1:13" s="90" customFormat="1">
      <c r="A74" s="164"/>
      <c r="B74" s="164"/>
      <c r="C74" s="168"/>
      <c r="H74" s="91"/>
      <c r="J74" s="169"/>
    </row>
    <row r="75" spans="1:13" s="90" customFormat="1">
      <c r="A75" s="164"/>
      <c r="B75" s="164"/>
      <c r="C75" s="168"/>
      <c r="H75" s="91"/>
      <c r="J75" s="169"/>
    </row>
    <row r="76" spans="1:13">
      <c r="A76" s="164"/>
      <c r="B76" s="164"/>
      <c r="C76" s="168"/>
      <c r="D76" s="90"/>
      <c r="E76" s="90"/>
      <c r="F76" s="90"/>
      <c r="G76" s="90"/>
      <c r="H76" s="91"/>
      <c r="I76" s="90"/>
      <c r="J76" s="169"/>
      <c r="K76" s="90"/>
      <c r="L76" s="90"/>
      <c r="M76" s="90"/>
    </row>
    <row r="77" spans="1:13">
      <c r="A77" s="164"/>
      <c r="B77" s="164"/>
      <c r="C77" s="168"/>
      <c r="D77" s="90"/>
      <c r="E77" s="90"/>
      <c r="F77" s="90"/>
      <c r="G77" s="90"/>
      <c r="H77" s="91"/>
      <c r="I77" s="90"/>
      <c r="J77" s="169"/>
      <c r="K77" s="90"/>
      <c r="L77" s="90"/>
      <c r="M77" s="90"/>
    </row>
    <row r="78" spans="1:13">
      <c r="A78" s="164"/>
      <c r="B78" s="164"/>
      <c r="C78" s="168"/>
      <c r="D78" s="90"/>
      <c r="E78" s="90"/>
      <c r="F78" s="90"/>
      <c r="G78" s="90"/>
      <c r="H78" s="91"/>
      <c r="I78" s="90"/>
      <c r="J78" s="169"/>
      <c r="K78" s="90"/>
      <c r="L78" s="90"/>
      <c r="M78" s="90"/>
    </row>
    <row r="79" spans="1:13">
      <c r="A79" s="164"/>
      <c r="B79" s="164"/>
      <c r="C79" s="168"/>
      <c r="D79" s="90"/>
      <c r="E79" s="90"/>
      <c r="F79" s="90"/>
      <c r="G79" s="90"/>
      <c r="H79" s="91"/>
      <c r="I79" s="90"/>
      <c r="J79" s="169"/>
      <c r="K79" s="90"/>
      <c r="L79" s="90"/>
      <c r="M79" s="90"/>
    </row>
    <row r="80" spans="1:13">
      <c r="A80" s="164"/>
      <c r="B80" s="164"/>
      <c r="C80" s="168"/>
      <c r="D80" s="90"/>
      <c r="E80" s="90"/>
      <c r="F80" s="90"/>
      <c r="G80" s="90"/>
      <c r="H80" s="91"/>
      <c r="I80" s="90"/>
      <c r="J80" s="169"/>
      <c r="K80" s="90"/>
      <c r="L80" s="90"/>
      <c r="M80" s="90"/>
    </row>
    <row r="81" spans="1:17">
      <c r="A81" s="164"/>
      <c r="B81" s="164"/>
      <c r="C81" s="168"/>
      <c r="D81" s="90"/>
      <c r="E81" s="90"/>
      <c r="F81" s="90"/>
      <c r="G81" s="90"/>
      <c r="H81" s="91"/>
      <c r="I81" s="90"/>
      <c r="J81" s="169"/>
      <c r="K81" s="90"/>
      <c r="L81" s="90"/>
      <c r="M81" s="90"/>
    </row>
    <row r="82" spans="1:17" ht="26.25">
      <c r="A82" s="230" t="s">
        <v>5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</row>
    <row r="83" spans="1:17">
      <c r="A83" s="156" t="s">
        <v>25</v>
      </c>
    </row>
    <row r="84" spans="1:17">
      <c r="A84" s="156" t="s">
        <v>30</v>
      </c>
    </row>
    <row r="85" spans="1:17" ht="41.25" customHeight="1">
      <c r="A85" s="231" t="s">
        <v>31</v>
      </c>
      <c r="B85" s="232" t="s">
        <v>39</v>
      </c>
      <c r="C85" s="231" t="s">
        <v>32</v>
      </c>
      <c r="D85" s="231" t="s">
        <v>35</v>
      </c>
      <c r="E85" s="231"/>
      <c r="F85" s="231"/>
      <c r="G85" s="232" t="s">
        <v>57</v>
      </c>
      <c r="H85" s="232"/>
      <c r="I85" s="231" t="s">
        <v>47</v>
      </c>
      <c r="J85" s="231"/>
      <c r="K85" s="231"/>
      <c r="L85" s="231"/>
      <c r="M85" s="231"/>
    </row>
    <row r="86" spans="1:17" ht="63">
      <c r="A86" s="231"/>
      <c r="B86" s="231"/>
      <c r="C86" s="231"/>
      <c r="D86" s="157" t="s">
        <v>33</v>
      </c>
      <c r="E86" s="157" t="s">
        <v>52</v>
      </c>
      <c r="F86" s="49" t="s">
        <v>34</v>
      </c>
      <c r="G86" s="157" t="s">
        <v>40</v>
      </c>
      <c r="H86" s="49" t="s">
        <v>41</v>
      </c>
      <c r="I86" s="49" t="s">
        <v>42</v>
      </c>
      <c r="J86" s="49" t="s">
        <v>43</v>
      </c>
      <c r="K86" s="49" t="s">
        <v>44</v>
      </c>
      <c r="L86" s="157" t="s">
        <v>45</v>
      </c>
      <c r="M86" s="157" t="s">
        <v>46</v>
      </c>
    </row>
    <row r="87" spans="1:17">
      <c r="A87" s="231"/>
      <c r="B87" s="231"/>
      <c r="C87" s="231"/>
      <c r="D87" s="158" t="s">
        <v>38</v>
      </c>
      <c r="E87" s="159" t="s">
        <v>37</v>
      </c>
      <c r="F87" s="30" t="s">
        <v>36</v>
      </c>
      <c r="G87" s="30"/>
      <c r="H87" s="30"/>
      <c r="I87" s="136" t="s">
        <v>51</v>
      </c>
      <c r="J87" s="136" t="s">
        <v>48</v>
      </c>
      <c r="K87" s="136" t="s">
        <v>49</v>
      </c>
      <c r="L87" s="136" t="s">
        <v>50</v>
      </c>
      <c r="M87" s="136" t="s">
        <v>59</v>
      </c>
    </row>
    <row r="88" spans="1:17">
      <c r="A88" s="160"/>
      <c r="B88" s="161" t="s">
        <v>100</v>
      </c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</row>
    <row r="89" spans="1:17">
      <c r="A89" s="162"/>
      <c r="B89" s="30" t="s">
        <v>55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</row>
    <row r="90" spans="1:17" ht="42">
      <c r="A90" s="160">
        <v>1</v>
      </c>
      <c r="B90" s="170" t="s">
        <v>70</v>
      </c>
      <c r="C90" s="49"/>
      <c r="D90" s="30"/>
      <c r="E90" s="30"/>
      <c r="F90" s="30"/>
      <c r="G90" s="30"/>
      <c r="H90" s="40"/>
      <c r="I90" s="30"/>
      <c r="J90" s="30"/>
      <c r="K90" s="30"/>
      <c r="L90" s="30"/>
      <c r="M90" s="30"/>
    </row>
    <row r="91" spans="1:17">
      <c r="A91" s="162"/>
      <c r="B91" s="30" t="s">
        <v>56</v>
      </c>
      <c r="C91" s="49" t="s">
        <v>115</v>
      </c>
      <c r="D91" s="30">
        <v>45</v>
      </c>
      <c r="E91" s="30">
        <v>17</v>
      </c>
      <c r="F91" s="30">
        <f>D91-E91</f>
        <v>28</v>
      </c>
      <c r="G91" s="30">
        <v>22</v>
      </c>
      <c r="H91" s="40">
        <f>G91/D91</f>
        <v>0.48888888888888887</v>
      </c>
      <c r="I91" s="30"/>
      <c r="J91" s="30"/>
      <c r="K91" s="152"/>
      <c r="L91" s="30"/>
      <c r="M91" s="152" t="s">
        <v>95</v>
      </c>
    </row>
    <row r="92" spans="1:17">
      <c r="A92" s="162"/>
      <c r="B92" s="32"/>
      <c r="C92" s="50" t="s">
        <v>116</v>
      </c>
      <c r="D92" s="32">
        <v>31</v>
      </c>
      <c r="E92" s="32">
        <v>9</v>
      </c>
      <c r="F92" s="30">
        <f>D92-E92</f>
        <v>22</v>
      </c>
      <c r="G92" s="32">
        <v>17</v>
      </c>
      <c r="H92" s="40">
        <f t="shared" ref="H92:H95" si="11">G92/D92</f>
        <v>0.54838709677419351</v>
      </c>
      <c r="I92" s="32"/>
      <c r="J92" s="152"/>
      <c r="K92" s="32"/>
      <c r="L92" s="152" t="s">
        <v>95</v>
      </c>
      <c r="M92" s="32"/>
    </row>
    <row r="93" spans="1:17">
      <c r="A93" s="165"/>
      <c r="B93" s="166" t="s">
        <v>71</v>
      </c>
      <c r="C93" s="49"/>
      <c r="D93" s="30">
        <f>SUM(D91:D92)</f>
        <v>76</v>
      </c>
      <c r="E93" s="30">
        <f t="shared" ref="E93:G93" si="12">SUM(E91:E92)</f>
        <v>26</v>
      </c>
      <c r="F93" s="30">
        <f t="shared" si="12"/>
        <v>50</v>
      </c>
      <c r="G93" s="30">
        <f t="shared" si="12"/>
        <v>39</v>
      </c>
      <c r="H93" s="40">
        <f t="shared" si="11"/>
        <v>0.51315789473684215</v>
      </c>
      <c r="I93" s="30"/>
      <c r="J93" s="30"/>
      <c r="K93" s="152"/>
      <c r="L93" s="152" t="s">
        <v>95</v>
      </c>
      <c r="M93" s="30"/>
    </row>
    <row r="94" spans="1:17">
      <c r="A94" s="235" t="s">
        <v>73</v>
      </c>
      <c r="B94" s="235"/>
      <c r="C94" s="49"/>
      <c r="D94" s="30">
        <f>D93</f>
        <v>76</v>
      </c>
      <c r="E94" s="30">
        <f t="shared" ref="E94:G94" si="13">E93</f>
        <v>26</v>
      </c>
      <c r="F94" s="30">
        <f t="shared" si="13"/>
        <v>50</v>
      </c>
      <c r="G94" s="30">
        <f t="shared" si="13"/>
        <v>39</v>
      </c>
      <c r="H94" s="40">
        <f t="shared" si="11"/>
        <v>0.51315789473684215</v>
      </c>
      <c r="I94" s="30"/>
      <c r="J94" s="30"/>
      <c r="K94" s="152"/>
      <c r="L94" s="152" t="s">
        <v>95</v>
      </c>
      <c r="M94" s="30"/>
    </row>
    <row r="95" spans="1:17" ht="21.75" thickBot="1">
      <c r="A95" s="236" t="s">
        <v>72</v>
      </c>
      <c r="B95" s="237"/>
      <c r="C95" s="171"/>
      <c r="D95" s="55">
        <f>D73+D94</f>
        <v>876</v>
      </c>
      <c r="E95" s="55">
        <f t="shared" ref="E95:G95" si="14">E73+E94</f>
        <v>173</v>
      </c>
      <c r="F95" s="55">
        <f t="shared" si="14"/>
        <v>703</v>
      </c>
      <c r="G95" s="55">
        <f t="shared" si="14"/>
        <v>624</v>
      </c>
      <c r="H95" s="67">
        <f t="shared" si="11"/>
        <v>0.71232876712328763</v>
      </c>
      <c r="I95" s="55"/>
      <c r="J95" s="172" t="s">
        <v>95</v>
      </c>
      <c r="K95" s="55"/>
      <c r="L95" s="55"/>
      <c r="M95" s="55"/>
    </row>
    <row r="96" spans="1:17" ht="21.75" thickTop="1">
      <c r="A96" s="156"/>
    </row>
    <row r="97" spans="1:17">
      <c r="A97" s="156"/>
    </row>
    <row r="98" spans="1:17">
      <c r="A98" s="156"/>
    </row>
    <row r="99" spans="1:17">
      <c r="A99" s="156"/>
    </row>
    <row r="100" spans="1:17">
      <c r="A100" s="156"/>
    </row>
    <row r="101" spans="1:17" ht="26.25">
      <c r="A101" s="230" t="s">
        <v>5</v>
      </c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</row>
    <row r="102" spans="1:17">
      <c r="A102" s="156" t="s">
        <v>25</v>
      </c>
    </row>
    <row r="103" spans="1:17">
      <c r="A103" s="156" t="s">
        <v>30</v>
      </c>
    </row>
    <row r="104" spans="1:17">
      <c r="A104" s="156"/>
    </row>
    <row r="105" spans="1:17" ht="42" customHeight="1">
      <c r="A105" s="231" t="s">
        <v>31</v>
      </c>
      <c r="B105" s="232" t="s">
        <v>39</v>
      </c>
      <c r="C105" s="231" t="s">
        <v>32</v>
      </c>
      <c r="D105" s="231" t="s">
        <v>35</v>
      </c>
      <c r="E105" s="231"/>
      <c r="F105" s="231"/>
      <c r="G105" s="232" t="s">
        <v>57</v>
      </c>
      <c r="H105" s="232"/>
      <c r="I105" s="231" t="s">
        <v>47</v>
      </c>
      <c r="J105" s="231"/>
      <c r="K105" s="231"/>
      <c r="L105" s="231"/>
      <c r="M105" s="231"/>
    </row>
    <row r="106" spans="1:17" ht="63">
      <c r="A106" s="231"/>
      <c r="B106" s="231"/>
      <c r="C106" s="231"/>
      <c r="D106" s="157" t="s">
        <v>33</v>
      </c>
      <c r="E106" s="157" t="s">
        <v>52</v>
      </c>
      <c r="F106" s="49" t="s">
        <v>34</v>
      </c>
      <c r="G106" s="157" t="s">
        <v>40</v>
      </c>
      <c r="H106" s="49" t="s">
        <v>41</v>
      </c>
      <c r="I106" s="49" t="s">
        <v>42</v>
      </c>
      <c r="J106" s="49" t="s">
        <v>43</v>
      </c>
      <c r="K106" s="49" t="s">
        <v>44</v>
      </c>
      <c r="L106" s="157" t="s">
        <v>45</v>
      </c>
      <c r="M106" s="157" t="s">
        <v>46</v>
      </c>
    </row>
    <row r="107" spans="1:17" ht="21" customHeight="1">
      <c r="A107" s="231"/>
      <c r="B107" s="231"/>
      <c r="C107" s="231"/>
      <c r="D107" s="158" t="s">
        <v>38</v>
      </c>
      <c r="E107" s="159" t="s">
        <v>37</v>
      </c>
      <c r="F107" s="30" t="s">
        <v>36</v>
      </c>
      <c r="G107" s="30"/>
      <c r="H107" s="30"/>
      <c r="I107" s="136" t="s">
        <v>51</v>
      </c>
      <c r="J107" s="136" t="s">
        <v>48</v>
      </c>
      <c r="K107" s="136" t="s">
        <v>49</v>
      </c>
      <c r="L107" s="136" t="s">
        <v>50</v>
      </c>
      <c r="M107" s="136" t="s">
        <v>59</v>
      </c>
    </row>
    <row r="108" spans="1:17">
      <c r="A108" s="160"/>
      <c r="B108" s="161" t="s">
        <v>74</v>
      </c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</row>
    <row r="109" spans="1:17">
      <c r="A109" s="162"/>
      <c r="B109" s="30" t="s">
        <v>75</v>
      </c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</row>
    <row r="110" spans="1:17">
      <c r="A110" s="160">
        <v>1</v>
      </c>
      <c r="B110" s="239" t="s">
        <v>61</v>
      </c>
      <c r="C110" s="49" t="s">
        <v>117</v>
      </c>
      <c r="D110" s="30">
        <v>12</v>
      </c>
      <c r="E110" s="30">
        <v>2</v>
      </c>
      <c r="F110" s="30">
        <f>D110-E110</f>
        <v>10</v>
      </c>
      <c r="G110" s="30">
        <v>10</v>
      </c>
      <c r="H110" s="40">
        <f>G110/D110</f>
        <v>0.83333333333333337</v>
      </c>
      <c r="I110" s="152" t="s">
        <v>95</v>
      </c>
      <c r="J110" s="30"/>
      <c r="K110" s="30"/>
      <c r="L110" s="30"/>
      <c r="M110" s="30"/>
    </row>
    <row r="111" spans="1:17">
      <c r="A111" s="162"/>
      <c r="B111" s="240"/>
      <c r="C111" s="50" t="s">
        <v>118</v>
      </c>
      <c r="D111" s="32">
        <v>23</v>
      </c>
      <c r="E111" s="32">
        <v>5</v>
      </c>
      <c r="F111" s="30">
        <f t="shared" ref="F111:F117" si="15">D111-E111</f>
        <v>18</v>
      </c>
      <c r="G111" s="32">
        <v>18</v>
      </c>
      <c r="H111" s="40">
        <f t="shared" ref="H111:H117" si="16">G111/D111</f>
        <v>0.78260869565217395</v>
      </c>
      <c r="I111" s="152"/>
      <c r="J111" s="152" t="s">
        <v>95</v>
      </c>
      <c r="K111" s="32"/>
      <c r="L111" s="32"/>
      <c r="M111" s="32"/>
    </row>
    <row r="112" spans="1:17">
      <c r="A112" s="162"/>
      <c r="B112" s="240"/>
      <c r="C112" s="50" t="s">
        <v>119</v>
      </c>
      <c r="D112" s="32">
        <v>37</v>
      </c>
      <c r="E112" s="32">
        <v>1</v>
      </c>
      <c r="F112" s="30">
        <f t="shared" si="15"/>
        <v>36</v>
      </c>
      <c r="G112" s="32">
        <v>35</v>
      </c>
      <c r="H112" s="40">
        <f t="shared" si="16"/>
        <v>0.94594594594594594</v>
      </c>
      <c r="I112" s="152" t="s">
        <v>95</v>
      </c>
      <c r="J112" s="32"/>
      <c r="K112" s="32"/>
      <c r="L112" s="32"/>
      <c r="M112" s="32"/>
    </row>
    <row r="113" spans="1:17">
      <c r="A113" s="173"/>
      <c r="B113" s="166" t="s">
        <v>62</v>
      </c>
      <c r="C113" s="49"/>
      <c r="D113" s="30">
        <f>SUM(D110:D112)</f>
        <v>72</v>
      </c>
      <c r="E113" s="30">
        <f t="shared" ref="E113:G113" si="17">SUM(E110:E112)</f>
        <v>8</v>
      </c>
      <c r="F113" s="30">
        <f t="shared" si="15"/>
        <v>64</v>
      </c>
      <c r="G113" s="30">
        <f t="shared" si="17"/>
        <v>63</v>
      </c>
      <c r="H113" s="40">
        <f t="shared" si="16"/>
        <v>0.875</v>
      </c>
      <c r="I113" s="152" t="s">
        <v>95</v>
      </c>
      <c r="J113" s="30"/>
      <c r="K113" s="30"/>
      <c r="L113" s="30"/>
      <c r="M113" s="30"/>
    </row>
    <row r="114" spans="1:17">
      <c r="A114" s="160">
        <v>2</v>
      </c>
      <c r="B114" s="241" t="s">
        <v>76</v>
      </c>
      <c r="C114" s="49" t="s">
        <v>120</v>
      </c>
      <c r="D114" s="30">
        <v>29</v>
      </c>
      <c r="E114" s="30">
        <v>5</v>
      </c>
      <c r="F114" s="30">
        <f t="shared" si="15"/>
        <v>24</v>
      </c>
      <c r="G114" s="30">
        <v>12</v>
      </c>
      <c r="H114" s="40">
        <f t="shared" si="16"/>
        <v>0.41379310344827586</v>
      </c>
      <c r="I114" s="30"/>
      <c r="J114" s="30"/>
      <c r="K114" s="30"/>
      <c r="L114" s="152"/>
      <c r="M114" s="152" t="s">
        <v>95</v>
      </c>
    </row>
    <row r="115" spans="1:17">
      <c r="A115" s="162"/>
      <c r="B115" s="242"/>
      <c r="C115" s="49" t="s">
        <v>121</v>
      </c>
      <c r="D115" s="30">
        <v>23</v>
      </c>
      <c r="E115" s="30">
        <v>8</v>
      </c>
      <c r="F115" s="30">
        <f t="shared" si="15"/>
        <v>15</v>
      </c>
      <c r="G115" s="30">
        <v>14</v>
      </c>
      <c r="H115" s="40">
        <f t="shared" si="16"/>
        <v>0.60869565217391308</v>
      </c>
      <c r="I115" s="30"/>
      <c r="J115" s="30"/>
      <c r="K115" s="152" t="s">
        <v>95</v>
      </c>
      <c r="L115" s="152"/>
      <c r="M115" s="30"/>
    </row>
    <row r="116" spans="1:17">
      <c r="A116" s="162"/>
      <c r="B116" s="242"/>
      <c r="C116" s="49" t="s">
        <v>122</v>
      </c>
      <c r="D116" s="30">
        <v>21</v>
      </c>
      <c r="E116" s="30">
        <v>0</v>
      </c>
      <c r="F116" s="30">
        <f t="shared" si="15"/>
        <v>21</v>
      </c>
      <c r="G116" s="30">
        <v>21</v>
      </c>
      <c r="H116" s="40">
        <f t="shared" si="16"/>
        <v>1</v>
      </c>
      <c r="I116" s="152" t="s">
        <v>95</v>
      </c>
      <c r="J116" s="30"/>
      <c r="K116" s="30"/>
      <c r="L116" s="152"/>
      <c r="M116" s="30"/>
    </row>
    <row r="117" spans="1:17">
      <c r="A117" s="173"/>
      <c r="B117" s="166" t="s">
        <v>63</v>
      </c>
      <c r="C117" s="49"/>
      <c r="D117" s="30">
        <f>SUM(D114:D116)</f>
        <v>73</v>
      </c>
      <c r="E117" s="30">
        <f t="shared" ref="E117:G117" si="18">SUM(E114:E116)</f>
        <v>13</v>
      </c>
      <c r="F117" s="30">
        <f t="shared" si="15"/>
        <v>60</v>
      </c>
      <c r="G117" s="30">
        <f t="shared" si="18"/>
        <v>47</v>
      </c>
      <c r="H117" s="40">
        <f t="shared" si="16"/>
        <v>0.64383561643835618</v>
      </c>
      <c r="I117" s="30"/>
      <c r="J117" s="30"/>
      <c r="K117" s="152" t="s">
        <v>95</v>
      </c>
      <c r="L117" s="30"/>
      <c r="M117" s="30"/>
    </row>
    <row r="118" spans="1:17">
      <c r="A118" s="180"/>
      <c r="B118" s="181"/>
      <c r="C118" s="168"/>
      <c r="D118" s="90"/>
      <c r="E118" s="90"/>
      <c r="F118" s="90"/>
      <c r="G118" s="90"/>
      <c r="H118" s="91"/>
      <c r="I118" s="90"/>
      <c r="J118" s="90"/>
      <c r="K118" s="169"/>
      <c r="L118" s="90"/>
      <c r="M118" s="90"/>
    </row>
    <row r="119" spans="1:17">
      <c r="A119" s="180"/>
      <c r="B119" s="181"/>
      <c r="C119" s="168"/>
      <c r="D119" s="90"/>
      <c r="E119" s="90"/>
      <c r="F119" s="90"/>
      <c r="G119" s="90"/>
      <c r="H119" s="91"/>
      <c r="I119" s="90"/>
      <c r="J119" s="90"/>
      <c r="K119" s="169"/>
      <c r="L119" s="90"/>
      <c r="M119" s="90"/>
    </row>
    <row r="120" spans="1:17">
      <c r="A120" s="180"/>
      <c r="B120" s="181"/>
      <c r="C120" s="168"/>
      <c r="D120" s="90"/>
      <c r="E120" s="90"/>
      <c r="F120" s="90"/>
      <c r="G120" s="90"/>
      <c r="H120" s="91"/>
      <c r="I120" s="90"/>
      <c r="J120" s="90"/>
      <c r="K120" s="169"/>
      <c r="L120" s="90"/>
      <c r="M120" s="90"/>
    </row>
    <row r="121" spans="1:17" ht="26.25">
      <c r="A121" s="230" t="s">
        <v>5</v>
      </c>
      <c r="B121" s="230"/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</row>
    <row r="122" spans="1:17">
      <c r="A122" s="156" t="s">
        <v>25</v>
      </c>
    </row>
    <row r="123" spans="1:17">
      <c r="A123" s="156" t="s">
        <v>30</v>
      </c>
    </row>
    <row r="124" spans="1:17">
      <c r="A124" s="156"/>
    </row>
    <row r="125" spans="1:17" ht="39" customHeight="1">
      <c r="A125" s="231" t="s">
        <v>31</v>
      </c>
      <c r="B125" s="232" t="s">
        <v>39</v>
      </c>
      <c r="C125" s="231" t="s">
        <v>32</v>
      </c>
      <c r="D125" s="231" t="s">
        <v>35</v>
      </c>
      <c r="E125" s="231"/>
      <c r="F125" s="231"/>
      <c r="G125" s="232" t="s">
        <v>57</v>
      </c>
      <c r="H125" s="232"/>
      <c r="I125" s="231" t="s">
        <v>47</v>
      </c>
      <c r="J125" s="231"/>
      <c r="K125" s="231"/>
      <c r="L125" s="231"/>
      <c r="M125" s="231"/>
    </row>
    <row r="126" spans="1:17" ht="39" customHeight="1">
      <c r="A126" s="231"/>
      <c r="B126" s="231"/>
      <c r="C126" s="231"/>
      <c r="D126" s="157" t="s">
        <v>33</v>
      </c>
      <c r="E126" s="157" t="s">
        <v>52</v>
      </c>
      <c r="F126" s="49" t="s">
        <v>34</v>
      </c>
      <c r="G126" s="157" t="s">
        <v>40</v>
      </c>
      <c r="H126" s="49" t="s">
        <v>41</v>
      </c>
      <c r="I126" s="49" t="s">
        <v>42</v>
      </c>
      <c r="J126" s="49" t="s">
        <v>43</v>
      </c>
      <c r="K126" s="49" t="s">
        <v>44</v>
      </c>
      <c r="L126" s="157" t="s">
        <v>45</v>
      </c>
      <c r="M126" s="157" t="s">
        <v>46</v>
      </c>
    </row>
    <row r="127" spans="1:17">
      <c r="A127" s="231"/>
      <c r="B127" s="231"/>
      <c r="C127" s="231"/>
      <c r="D127" s="158" t="s">
        <v>38</v>
      </c>
      <c r="E127" s="159" t="s">
        <v>37</v>
      </c>
      <c r="F127" s="30" t="s">
        <v>36</v>
      </c>
      <c r="G127" s="30"/>
      <c r="H127" s="30"/>
      <c r="I127" s="136" t="s">
        <v>51</v>
      </c>
      <c r="J127" s="136" t="s">
        <v>48</v>
      </c>
      <c r="K127" s="136" t="s">
        <v>49</v>
      </c>
      <c r="L127" s="136" t="s">
        <v>50</v>
      </c>
      <c r="M127" s="136" t="s">
        <v>59</v>
      </c>
    </row>
    <row r="128" spans="1:17" ht="24" customHeight="1">
      <c r="A128" s="160"/>
      <c r="B128" s="161" t="s">
        <v>74</v>
      </c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</row>
    <row r="129" spans="1:17" ht="21.75" customHeight="1">
      <c r="A129" s="162"/>
      <c r="B129" s="30" t="s">
        <v>82</v>
      </c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</row>
    <row r="130" spans="1:17" ht="18.75" customHeight="1">
      <c r="A130" s="160">
        <v>3</v>
      </c>
      <c r="B130" s="239" t="s">
        <v>66</v>
      </c>
      <c r="C130" s="49" t="s">
        <v>132</v>
      </c>
      <c r="D130" s="30">
        <v>25</v>
      </c>
      <c r="E130" s="30">
        <v>1</v>
      </c>
      <c r="F130" s="30">
        <f>D130-E130</f>
        <v>24</v>
      </c>
      <c r="G130" s="30">
        <v>23</v>
      </c>
      <c r="H130" s="40">
        <f>G130/D130</f>
        <v>0.92</v>
      </c>
      <c r="I130" s="152" t="s">
        <v>95</v>
      </c>
      <c r="J130" s="30"/>
      <c r="K130" s="30"/>
      <c r="L130" s="30"/>
      <c r="M130" s="30"/>
    </row>
    <row r="131" spans="1:17" ht="18.75" customHeight="1">
      <c r="A131" s="162"/>
      <c r="B131" s="240"/>
      <c r="C131" s="50" t="s">
        <v>133</v>
      </c>
      <c r="D131" s="32">
        <v>34</v>
      </c>
      <c r="E131" s="32">
        <v>2</v>
      </c>
      <c r="F131" s="30">
        <f t="shared" ref="F131:F137" si="19">D131-E131</f>
        <v>32</v>
      </c>
      <c r="G131" s="32">
        <v>32</v>
      </c>
      <c r="H131" s="40">
        <f t="shared" ref="H131:H137" si="20">G131/D131</f>
        <v>0.94117647058823528</v>
      </c>
      <c r="I131" s="152" t="s">
        <v>95</v>
      </c>
      <c r="J131" s="32"/>
      <c r="K131" s="32"/>
      <c r="L131" s="32"/>
      <c r="M131" s="32"/>
    </row>
    <row r="132" spans="1:17">
      <c r="A132" s="162"/>
      <c r="B132" s="174" t="s">
        <v>67</v>
      </c>
      <c r="C132" s="49"/>
      <c r="D132" s="30">
        <f>SUM(D130:D131)</f>
        <v>59</v>
      </c>
      <c r="E132" s="30">
        <f>SUM(E130:E131)</f>
        <v>3</v>
      </c>
      <c r="F132" s="30">
        <f t="shared" si="19"/>
        <v>56</v>
      </c>
      <c r="G132" s="30">
        <f>SUM(G130:G131)</f>
        <v>55</v>
      </c>
      <c r="H132" s="40">
        <f t="shared" si="20"/>
        <v>0.93220338983050843</v>
      </c>
      <c r="I132" s="152" t="s">
        <v>95</v>
      </c>
      <c r="J132" s="30"/>
      <c r="K132" s="30"/>
      <c r="L132" s="30"/>
      <c r="M132" s="30"/>
    </row>
    <row r="133" spans="1:17">
      <c r="A133" s="160">
        <v>4</v>
      </c>
      <c r="B133" s="30" t="s">
        <v>64</v>
      </c>
      <c r="C133" s="49" t="s">
        <v>131</v>
      </c>
      <c r="D133" s="30">
        <v>19</v>
      </c>
      <c r="E133" s="30">
        <v>2</v>
      </c>
      <c r="F133" s="30">
        <f t="shared" si="19"/>
        <v>17</v>
      </c>
      <c r="G133" s="30">
        <v>16</v>
      </c>
      <c r="H133" s="40">
        <f t="shared" si="20"/>
        <v>0.84210526315789469</v>
      </c>
      <c r="I133" s="152" t="s">
        <v>95</v>
      </c>
      <c r="J133" s="30"/>
      <c r="K133" s="30"/>
      <c r="L133" s="30"/>
      <c r="M133" s="30"/>
    </row>
    <row r="134" spans="1:17">
      <c r="A134" s="175"/>
      <c r="B134" s="166" t="s">
        <v>65</v>
      </c>
      <c r="C134" s="49"/>
      <c r="D134" s="30">
        <f>D133</f>
        <v>19</v>
      </c>
      <c r="E134" s="30">
        <f>E133</f>
        <v>2</v>
      </c>
      <c r="F134" s="30">
        <f t="shared" si="19"/>
        <v>17</v>
      </c>
      <c r="G134" s="30">
        <f>G133</f>
        <v>16</v>
      </c>
      <c r="H134" s="40">
        <f t="shared" si="20"/>
        <v>0.84210526315789469</v>
      </c>
      <c r="I134" s="152" t="s">
        <v>95</v>
      </c>
      <c r="J134" s="30"/>
      <c r="K134" s="30"/>
      <c r="L134" s="30"/>
      <c r="M134" s="30"/>
    </row>
    <row r="135" spans="1:17">
      <c r="A135" s="160">
        <v>5</v>
      </c>
      <c r="B135" s="30" t="s">
        <v>77</v>
      </c>
      <c r="C135" s="49" t="s">
        <v>134</v>
      </c>
      <c r="D135" s="30">
        <v>35</v>
      </c>
      <c r="E135" s="30">
        <v>5</v>
      </c>
      <c r="F135" s="30">
        <f t="shared" si="19"/>
        <v>30</v>
      </c>
      <c r="G135" s="30">
        <v>30</v>
      </c>
      <c r="H135" s="40">
        <f t="shared" si="20"/>
        <v>0.8571428571428571</v>
      </c>
      <c r="I135" s="152" t="s">
        <v>95</v>
      </c>
      <c r="J135" s="30"/>
      <c r="K135" s="30"/>
      <c r="L135" s="30"/>
      <c r="M135" s="30"/>
    </row>
    <row r="136" spans="1:17">
      <c r="A136" s="162"/>
      <c r="B136" s="30" t="s">
        <v>78</v>
      </c>
      <c r="C136" s="49" t="s">
        <v>135</v>
      </c>
      <c r="D136" s="30">
        <v>15</v>
      </c>
      <c r="E136" s="30">
        <v>0</v>
      </c>
      <c r="F136" s="30">
        <f t="shared" si="19"/>
        <v>15</v>
      </c>
      <c r="G136" s="30">
        <v>15</v>
      </c>
      <c r="H136" s="40">
        <f t="shared" si="20"/>
        <v>1</v>
      </c>
      <c r="I136" s="152" t="s">
        <v>95</v>
      </c>
      <c r="J136" s="30"/>
      <c r="K136" s="30"/>
      <c r="L136" s="30"/>
      <c r="M136" s="30"/>
    </row>
    <row r="137" spans="1:17">
      <c r="A137" s="175"/>
      <c r="B137" s="166" t="s">
        <v>79</v>
      </c>
      <c r="C137" s="49"/>
      <c r="D137" s="30">
        <f>SUM(D135:D136)</f>
        <v>50</v>
      </c>
      <c r="E137" s="30">
        <f>SUM(E135:E136)</f>
        <v>5</v>
      </c>
      <c r="F137" s="30">
        <f t="shared" si="19"/>
        <v>45</v>
      </c>
      <c r="G137" s="30">
        <f>SUM(G135:G136)</f>
        <v>45</v>
      </c>
      <c r="H137" s="40">
        <f t="shared" si="20"/>
        <v>0.9</v>
      </c>
      <c r="I137" s="152" t="s">
        <v>95</v>
      </c>
      <c r="J137" s="30"/>
      <c r="K137" s="30"/>
      <c r="L137" s="30"/>
      <c r="M137" s="30"/>
    </row>
    <row r="138" spans="1:17">
      <c r="A138" s="180"/>
      <c r="B138" s="181"/>
      <c r="C138" s="168"/>
      <c r="D138" s="90"/>
      <c r="E138" s="90"/>
      <c r="F138" s="90"/>
      <c r="G138" s="90"/>
      <c r="H138" s="91"/>
      <c r="I138" s="169"/>
      <c r="J138" s="90"/>
      <c r="K138" s="90"/>
      <c r="L138" s="90"/>
      <c r="M138" s="90"/>
    </row>
    <row r="139" spans="1:17">
      <c r="A139" s="180"/>
      <c r="B139" s="181"/>
      <c r="C139" s="168"/>
      <c r="D139" s="90"/>
      <c r="E139" s="90"/>
      <c r="F139" s="90"/>
      <c r="G139" s="90"/>
      <c r="H139" s="91"/>
      <c r="I139" s="169"/>
      <c r="J139" s="90"/>
      <c r="K139" s="90"/>
      <c r="L139" s="90"/>
      <c r="M139" s="90"/>
    </row>
    <row r="140" spans="1:17">
      <c r="A140" s="180"/>
      <c r="B140" s="181"/>
      <c r="C140" s="168"/>
      <c r="D140" s="90"/>
      <c r="E140" s="90"/>
      <c r="F140" s="90"/>
      <c r="G140" s="90"/>
      <c r="H140" s="91"/>
      <c r="I140" s="169"/>
      <c r="J140" s="90"/>
      <c r="K140" s="90"/>
      <c r="L140" s="90"/>
      <c r="M140" s="90"/>
    </row>
    <row r="141" spans="1:17" ht="26.25">
      <c r="A141" s="230" t="s">
        <v>5</v>
      </c>
      <c r="B141" s="230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</row>
    <row r="142" spans="1:17">
      <c r="A142" s="156" t="s">
        <v>25</v>
      </c>
    </row>
    <row r="143" spans="1:17">
      <c r="A143" s="156" t="s">
        <v>30</v>
      </c>
    </row>
    <row r="144" spans="1:17" ht="36.75" customHeight="1">
      <c r="A144" s="231" t="s">
        <v>31</v>
      </c>
      <c r="B144" s="232" t="s">
        <v>39</v>
      </c>
      <c r="C144" s="231" t="s">
        <v>32</v>
      </c>
      <c r="D144" s="231" t="s">
        <v>35</v>
      </c>
      <c r="E144" s="231"/>
      <c r="F144" s="231"/>
      <c r="G144" s="232" t="s">
        <v>57</v>
      </c>
      <c r="H144" s="232"/>
      <c r="I144" s="231" t="s">
        <v>47</v>
      </c>
      <c r="J144" s="231"/>
      <c r="K144" s="231"/>
      <c r="L144" s="231"/>
      <c r="M144" s="231"/>
    </row>
    <row r="145" spans="1:13" ht="40.5" customHeight="1">
      <c r="A145" s="231"/>
      <c r="B145" s="231"/>
      <c r="C145" s="231"/>
      <c r="D145" s="157" t="s">
        <v>33</v>
      </c>
      <c r="E145" s="157" t="s">
        <v>52</v>
      </c>
      <c r="F145" s="49" t="s">
        <v>34</v>
      </c>
      <c r="G145" s="157" t="s">
        <v>40</v>
      </c>
      <c r="H145" s="49" t="s">
        <v>41</v>
      </c>
      <c r="I145" s="49" t="s">
        <v>42</v>
      </c>
      <c r="J145" s="49" t="s">
        <v>43</v>
      </c>
      <c r="K145" s="49" t="s">
        <v>44</v>
      </c>
      <c r="L145" s="157" t="s">
        <v>45</v>
      </c>
      <c r="M145" s="157" t="s">
        <v>46</v>
      </c>
    </row>
    <row r="146" spans="1:13">
      <c r="A146" s="231"/>
      <c r="B146" s="231"/>
      <c r="C146" s="231"/>
      <c r="D146" s="158" t="s">
        <v>38</v>
      </c>
      <c r="E146" s="159" t="s">
        <v>37</v>
      </c>
      <c r="F146" s="30" t="s">
        <v>36</v>
      </c>
      <c r="G146" s="30"/>
      <c r="H146" s="30"/>
      <c r="I146" s="136" t="s">
        <v>51</v>
      </c>
      <c r="J146" s="136" t="s">
        <v>48</v>
      </c>
      <c r="K146" s="136" t="s">
        <v>49</v>
      </c>
      <c r="L146" s="136" t="s">
        <v>50</v>
      </c>
      <c r="M146" s="136" t="s">
        <v>59</v>
      </c>
    </row>
    <row r="147" spans="1:13">
      <c r="A147" s="162">
        <v>6</v>
      </c>
      <c r="B147" s="242" t="s">
        <v>80</v>
      </c>
      <c r="C147" s="155" t="s">
        <v>188</v>
      </c>
      <c r="D147" s="30">
        <v>11</v>
      </c>
      <c r="E147" s="30">
        <v>5</v>
      </c>
      <c r="F147" s="30">
        <f>D147-E147</f>
        <v>6</v>
      </c>
      <c r="G147" s="30">
        <v>6</v>
      </c>
      <c r="H147" s="40">
        <f>G147/D147</f>
        <v>0.54545454545454541</v>
      </c>
      <c r="I147" s="152" t="s">
        <v>95</v>
      </c>
      <c r="J147" s="30"/>
      <c r="K147" s="30"/>
      <c r="L147" s="152" t="s">
        <v>95</v>
      </c>
      <c r="M147" s="30"/>
    </row>
    <row r="148" spans="1:13">
      <c r="A148" s="162"/>
      <c r="B148" s="242"/>
      <c r="C148" s="155" t="s">
        <v>189</v>
      </c>
      <c r="D148" s="30">
        <v>13</v>
      </c>
      <c r="E148" s="30">
        <v>0</v>
      </c>
      <c r="F148" s="30">
        <f t="shared" ref="F148:F154" si="21">D148-E148</f>
        <v>13</v>
      </c>
      <c r="G148" s="30">
        <v>13</v>
      </c>
      <c r="H148" s="40">
        <f t="shared" ref="H148:H154" si="22">G148/D148</f>
        <v>1</v>
      </c>
      <c r="I148" s="152" t="s">
        <v>95</v>
      </c>
      <c r="J148" s="30"/>
      <c r="K148" s="30"/>
      <c r="L148" s="30"/>
      <c r="M148" s="30"/>
    </row>
    <row r="149" spans="1:13">
      <c r="A149" s="162"/>
      <c r="B149" s="242"/>
      <c r="C149" s="155" t="s">
        <v>190</v>
      </c>
      <c r="D149" s="30">
        <v>13</v>
      </c>
      <c r="E149" s="30">
        <v>3</v>
      </c>
      <c r="F149" s="30">
        <f t="shared" si="21"/>
        <v>10</v>
      </c>
      <c r="G149" s="30">
        <v>10</v>
      </c>
      <c r="H149" s="40">
        <f t="shared" si="22"/>
        <v>0.76923076923076927</v>
      </c>
      <c r="I149" s="152"/>
      <c r="J149" s="152" t="s">
        <v>95</v>
      </c>
      <c r="K149" s="30"/>
      <c r="L149" s="30"/>
      <c r="M149" s="30"/>
    </row>
    <row r="150" spans="1:13">
      <c r="A150" s="162"/>
      <c r="B150" s="242"/>
      <c r="C150" s="155" t="s">
        <v>191</v>
      </c>
      <c r="D150" s="30">
        <v>9</v>
      </c>
      <c r="E150" s="30">
        <v>1</v>
      </c>
      <c r="F150" s="30">
        <f t="shared" si="21"/>
        <v>8</v>
      </c>
      <c r="G150" s="30">
        <v>8</v>
      </c>
      <c r="H150" s="40">
        <f t="shared" si="22"/>
        <v>0.88888888888888884</v>
      </c>
      <c r="I150" s="152" t="s">
        <v>95</v>
      </c>
      <c r="J150" s="30"/>
      <c r="K150" s="30"/>
      <c r="L150" s="30"/>
      <c r="M150" s="30"/>
    </row>
    <row r="151" spans="1:13">
      <c r="A151" s="162"/>
      <c r="B151" s="242"/>
      <c r="C151" s="155" t="s">
        <v>192</v>
      </c>
      <c r="D151" s="30">
        <v>17</v>
      </c>
      <c r="E151" s="30">
        <v>2</v>
      </c>
      <c r="F151" s="30">
        <f t="shared" si="21"/>
        <v>15</v>
      </c>
      <c r="G151" s="30">
        <v>15</v>
      </c>
      <c r="H151" s="40">
        <f t="shared" si="22"/>
        <v>0.88235294117647056</v>
      </c>
      <c r="I151" s="152"/>
      <c r="J151" s="30"/>
      <c r="K151" s="30"/>
      <c r="L151" s="30"/>
      <c r="M151" s="30"/>
    </row>
    <row r="152" spans="1:13">
      <c r="A152" s="162"/>
      <c r="B152" s="242"/>
      <c r="C152" s="155" t="s">
        <v>193</v>
      </c>
      <c r="D152" s="30">
        <v>9</v>
      </c>
      <c r="E152" s="30">
        <v>1</v>
      </c>
      <c r="F152" s="30">
        <f t="shared" si="21"/>
        <v>8</v>
      </c>
      <c r="G152" s="30">
        <v>8</v>
      </c>
      <c r="H152" s="40">
        <f t="shared" si="22"/>
        <v>0.88888888888888884</v>
      </c>
      <c r="I152" s="152" t="s">
        <v>95</v>
      </c>
      <c r="J152" s="30"/>
      <c r="K152" s="30"/>
      <c r="L152" s="30"/>
      <c r="M152" s="30"/>
    </row>
    <row r="153" spans="1:13">
      <c r="A153" s="162"/>
      <c r="B153" s="242"/>
      <c r="C153" s="155" t="s">
        <v>194</v>
      </c>
      <c r="D153" s="30">
        <v>4</v>
      </c>
      <c r="E153" s="30">
        <v>0</v>
      </c>
      <c r="F153" s="30">
        <f t="shared" si="21"/>
        <v>4</v>
      </c>
      <c r="G153" s="30">
        <v>4</v>
      </c>
      <c r="H153" s="40">
        <f t="shared" si="22"/>
        <v>1</v>
      </c>
      <c r="I153" s="152" t="s">
        <v>95</v>
      </c>
      <c r="J153" s="30"/>
      <c r="K153" s="30"/>
      <c r="L153" s="30"/>
      <c r="M153" s="30"/>
    </row>
    <row r="154" spans="1:13">
      <c r="A154" s="165"/>
      <c r="B154" s="166" t="s">
        <v>81</v>
      </c>
      <c r="C154" s="49"/>
      <c r="D154" s="30">
        <f>SUM(D147:D153)</f>
        <v>76</v>
      </c>
      <c r="E154" s="30">
        <f t="shared" ref="E154:G154" si="23">SUM(E147:E153)</f>
        <v>12</v>
      </c>
      <c r="F154" s="30">
        <f t="shared" si="21"/>
        <v>64</v>
      </c>
      <c r="G154" s="30">
        <f t="shared" si="23"/>
        <v>64</v>
      </c>
      <c r="H154" s="40">
        <f t="shared" si="22"/>
        <v>0.84210526315789469</v>
      </c>
      <c r="I154" s="152" t="s">
        <v>95</v>
      </c>
      <c r="J154" s="30"/>
      <c r="K154" s="30"/>
      <c r="L154" s="30"/>
      <c r="M154" s="30"/>
    </row>
    <row r="155" spans="1:13">
      <c r="A155" s="180"/>
      <c r="B155" s="181"/>
      <c r="C155" s="168"/>
      <c r="D155" s="90"/>
      <c r="E155" s="90"/>
      <c r="F155" s="90"/>
      <c r="G155" s="90"/>
      <c r="H155" s="91"/>
      <c r="I155" s="169"/>
      <c r="J155" s="90"/>
      <c r="K155" s="90"/>
      <c r="L155" s="90"/>
      <c r="M155" s="90"/>
    </row>
    <row r="156" spans="1:13">
      <c r="A156" s="180"/>
      <c r="B156" s="181"/>
      <c r="C156" s="168"/>
      <c r="D156" s="90"/>
      <c r="E156" s="90"/>
      <c r="F156" s="90"/>
      <c r="G156" s="90"/>
      <c r="H156" s="91"/>
      <c r="I156" s="169"/>
      <c r="J156" s="90"/>
      <c r="K156" s="90"/>
      <c r="L156" s="90"/>
      <c r="M156" s="90"/>
    </row>
    <row r="157" spans="1:13">
      <c r="A157" s="180"/>
      <c r="B157" s="181"/>
      <c r="C157" s="168"/>
      <c r="D157" s="90"/>
      <c r="E157" s="90"/>
      <c r="F157" s="90"/>
      <c r="G157" s="90"/>
      <c r="H157" s="91"/>
      <c r="I157" s="169"/>
      <c r="J157" s="90"/>
      <c r="K157" s="90"/>
      <c r="L157" s="90"/>
      <c r="M157" s="90"/>
    </row>
    <row r="158" spans="1:13">
      <c r="A158" s="180"/>
      <c r="B158" s="181"/>
      <c r="C158" s="168"/>
      <c r="D158" s="90"/>
      <c r="E158" s="90"/>
      <c r="F158" s="90"/>
      <c r="G158" s="90"/>
      <c r="H158" s="91"/>
      <c r="I158" s="169"/>
      <c r="J158" s="90"/>
      <c r="K158" s="90"/>
      <c r="L158" s="90"/>
      <c r="M158" s="90"/>
    </row>
    <row r="160" spans="1:13">
      <c r="A160" s="156"/>
    </row>
    <row r="161" spans="1:17" ht="26.25">
      <c r="A161" s="230" t="s">
        <v>5</v>
      </c>
      <c r="B161" s="23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</row>
    <row r="162" spans="1:17">
      <c r="A162" s="156" t="s">
        <v>25</v>
      </c>
    </row>
    <row r="163" spans="1:17">
      <c r="A163" s="156" t="s">
        <v>30</v>
      </c>
    </row>
    <row r="164" spans="1:17">
      <c r="A164" s="156"/>
    </row>
    <row r="165" spans="1:17" ht="44.25" customHeight="1">
      <c r="A165" s="231" t="s">
        <v>31</v>
      </c>
      <c r="B165" s="232" t="s">
        <v>39</v>
      </c>
      <c r="C165" s="231" t="s">
        <v>32</v>
      </c>
      <c r="D165" s="231" t="s">
        <v>35</v>
      </c>
      <c r="E165" s="231"/>
      <c r="F165" s="231"/>
      <c r="G165" s="232" t="s">
        <v>57</v>
      </c>
      <c r="H165" s="232"/>
      <c r="I165" s="231" t="s">
        <v>47</v>
      </c>
      <c r="J165" s="231"/>
      <c r="K165" s="231"/>
      <c r="L165" s="231"/>
      <c r="M165" s="231"/>
    </row>
    <row r="166" spans="1:17" ht="53.25" customHeight="1">
      <c r="A166" s="231"/>
      <c r="B166" s="231"/>
      <c r="C166" s="231"/>
      <c r="D166" s="157" t="s">
        <v>33</v>
      </c>
      <c r="E166" s="157" t="s">
        <v>52</v>
      </c>
      <c r="F166" s="49" t="s">
        <v>34</v>
      </c>
      <c r="G166" s="157" t="s">
        <v>40</v>
      </c>
      <c r="H166" s="49" t="s">
        <v>41</v>
      </c>
      <c r="I166" s="49" t="s">
        <v>42</v>
      </c>
      <c r="J166" s="49" t="s">
        <v>43</v>
      </c>
      <c r="K166" s="49" t="s">
        <v>44</v>
      </c>
      <c r="L166" s="157" t="s">
        <v>45</v>
      </c>
      <c r="M166" s="157" t="s">
        <v>46</v>
      </c>
    </row>
    <row r="167" spans="1:17" ht="27" customHeight="1">
      <c r="A167" s="231"/>
      <c r="B167" s="231"/>
      <c r="C167" s="231"/>
      <c r="D167" s="158" t="s">
        <v>38</v>
      </c>
      <c r="E167" s="159" t="s">
        <v>37</v>
      </c>
      <c r="F167" s="30" t="s">
        <v>36</v>
      </c>
      <c r="G167" s="30"/>
      <c r="H167" s="30"/>
      <c r="I167" s="136" t="s">
        <v>51</v>
      </c>
      <c r="J167" s="136" t="s">
        <v>48</v>
      </c>
      <c r="K167" s="136" t="s">
        <v>49</v>
      </c>
      <c r="L167" s="136" t="s">
        <v>50</v>
      </c>
      <c r="M167" s="136" t="s">
        <v>59</v>
      </c>
    </row>
    <row r="168" spans="1:17">
      <c r="A168" s="247" t="s">
        <v>87</v>
      </c>
      <c r="B168" s="247"/>
      <c r="C168" s="30"/>
      <c r="D168" s="30">
        <f>D113+D117+D132+D134+D137+D154</f>
        <v>349</v>
      </c>
      <c r="E168" s="30">
        <f t="shared" ref="E168:G168" si="24">E113+E117+E132+E134+E137+E154</f>
        <v>43</v>
      </c>
      <c r="F168" s="30">
        <f t="shared" si="24"/>
        <v>306</v>
      </c>
      <c r="G168" s="30">
        <f t="shared" si="24"/>
        <v>290</v>
      </c>
      <c r="H168" s="40">
        <f>G168/D168</f>
        <v>0.83094555873925502</v>
      </c>
      <c r="I168" s="152" t="s">
        <v>95</v>
      </c>
      <c r="J168" s="30"/>
      <c r="K168" s="30"/>
      <c r="L168" s="30"/>
      <c r="M168" s="30"/>
    </row>
    <row r="169" spans="1:17">
      <c r="A169" s="160"/>
      <c r="B169" s="161" t="s">
        <v>74</v>
      </c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</row>
    <row r="170" spans="1:17" ht="63">
      <c r="A170" s="162"/>
      <c r="B170" s="170" t="s">
        <v>84</v>
      </c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</row>
    <row r="171" spans="1:17">
      <c r="A171" s="165">
        <v>1</v>
      </c>
      <c r="B171" s="154" t="s">
        <v>85</v>
      </c>
      <c r="C171" s="49" t="s">
        <v>196</v>
      </c>
      <c r="D171" s="30">
        <v>29</v>
      </c>
      <c r="E171" s="30">
        <v>6</v>
      </c>
      <c r="F171" s="30">
        <f>D171-E171</f>
        <v>23</v>
      </c>
      <c r="G171" s="30">
        <v>22</v>
      </c>
      <c r="H171" s="40">
        <f>G171/D171</f>
        <v>0.75862068965517238</v>
      </c>
      <c r="I171" s="152"/>
      <c r="J171" s="152" t="s">
        <v>95</v>
      </c>
      <c r="K171" s="30"/>
      <c r="L171" s="30"/>
      <c r="M171" s="30"/>
    </row>
    <row r="172" spans="1:17">
      <c r="A172" s="244" t="s">
        <v>86</v>
      </c>
      <c r="B172" s="245"/>
      <c r="C172" s="50"/>
      <c r="D172" s="32">
        <f>D171</f>
        <v>29</v>
      </c>
      <c r="E172" s="32">
        <f t="shared" ref="E172:G173" si="25">E171</f>
        <v>6</v>
      </c>
      <c r="F172" s="32">
        <f t="shared" si="25"/>
        <v>23</v>
      </c>
      <c r="G172" s="32">
        <f t="shared" si="25"/>
        <v>22</v>
      </c>
      <c r="H172" s="40">
        <f t="shared" ref="H172:H175" si="26">G172/D172</f>
        <v>0.75862068965517238</v>
      </c>
      <c r="I172" s="152"/>
      <c r="J172" s="152" t="s">
        <v>95</v>
      </c>
      <c r="K172" s="32"/>
      <c r="L172" s="32"/>
      <c r="M172" s="32"/>
    </row>
    <row r="173" spans="1:17">
      <c r="A173" s="246" t="s">
        <v>90</v>
      </c>
      <c r="B173" s="246"/>
      <c r="C173" s="49"/>
      <c r="D173" s="30">
        <f>D172</f>
        <v>29</v>
      </c>
      <c r="E173" s="30">
        <f t="shared" si="25"/>
        <v>6</v>
      </c>
      <c r="F173" s="30">
        <f t="shared" si="25"/>
        <v>23</v>
      </c>
      <c r="G173" s="30">
        <f t="shared" si="25"/>
        <v>22</v>
      </c>
      <c r="H173" s="40">
        <f t="shared" si="26"/>
        <v>0.75862068965517238</v>
      </c>
      <c r="I173" s="152"/>
      <c r="J173" s="152" t="s">
        <v>95</v>
      </c>
      <c r="K173" s="30"/>
      <c r="L173" s="30"/>
      <c r="M173" s="30"/>
    </row>
    <row r="174" spans="1:17" ht="21.75" thickBot="1">
      <c r="A174" s="227" t="s">
        <v>88</v>
      </c>
      <c r="B174" s="227"/>
      <c r="C174" s="176"/>
      <c r="D174" s="66">
        <f>D168+D173</f>
        <v>378</v>
      </c>
      <c r="E174" s="66">
        <f t="shared" ref="E174:G174" si="27">E168+E173</f>
        <v>49</v>
      </c>
      <c r="F174" s="66">
        <f t="shared" si="27"/>
        <v>329</v>
      </c>
      <c r="G174" s="66">
        <f t="shared" si="27"/>
        <v>312</v>
      </c>
      <c r="H174" s="67">
        <f t="shared" si="26"/>
        <v>0.82539682539682535</v>
      </c>
      <c r="I174" s="172" t="s">
        <v>95</v>
      </c>
      <c r="J174" s="66"/>
      <c r="K174" s="66"/>
      <c r="L174" s="66"/>
      <c r="M174" s="66"/>
    </row>
    <row r="175" spans="1:17" ht="22.5" thickTop="1" thickBot="1">
      <c r="A175" s="243" t="s">
        <v>89</v>
      </c>
      <c r="B175" s="243"/>
      <c r="C175" s="177"/>
      <c r="D175" s="106">
        <f>D95+D174</f>
        <v>1254</v>
      </c>
      <c r="E175" s="106">
        <f t="shared" ref="E175:G175" si="28">E95+E174</f>
        <v>222</v>
      </c>
      <c r="F175" s="106">
        <f t="shared" si="28"/>
        <v>1032</v>
      </c>
      <c r="G175" s="106">
        <f t="shared" si="28"/>
        <v>936</v>
      </c>
      <c r="H175" s="56">
        <f t="shared" si="26"/>
        <v>0.74641148325358853</v>
      </c>
      <c r="I175" s="178"/>
      <c r="J175" s="178" t="s">
        <v>95</v>
      </c>
      <c r="K175" s="177"/>
      <c r="L175" s="177"/>
      <c r="M175" s="177"/>
    </row>
    <row r="176" spans="1:17" ht="21.75" thickTop="1">
      <c r="A176" s="156"/>
    </row>
    <row r="177" spans="1:13">
      <c r="A177" s="156"/>
    </row>
    <row r="178" spans="1:13">
      <c r="A178" s="156"/>
    </row>
    <row r="179" spans="1:13">
      <c r="A179" s="156"/>
    </row>
    <row r="180" spans="1:13" ht="26.25">
      <c r="A180" s="179" t="s">
        <v>91</v>
      </c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</row>
    <row r="181" spans="1:13" ht="26.25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</row>
    <row r="182" spans="1:13" ht="26.25">
      <c r="A182" s="179" t="s">
        <v>195</v>
      </c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</row>
    <row r="183" spans="1:13" ht="26.25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</row>
    <row r="184" spans="1:13" ht="26.25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</row>
    <row r="185" spans="1:13" ht="26.25">
      <c r="A185" s="179"/>
      <c r="B185" s="179"/>
      <c r="C185" s="179"/>
      <c r="D185" s="179"/>
      <c r="E185" s="179" t="s">
        <v>92</v>
      </c>
      <c r="F185" s="179"/>
      <c r="G185" s="179"/>
      <c r="H185" s="179"/>
      <c r="I185" s="179"/>
      <c r="J185" s="179"/>
      <c r="K185" s="179"/>
      <c r="L185" s="179"/>
      <c r="M185" s="179"/>
    </row>
    <row r="186" spans="1:13" ht="26.25">
      <c r="A186" s="179"/>
      <c r="B186" s="179"/>
      <c r="C186" s="179"/>
      <c r="D186" s="179"/>
      <c r="E186" s="179"/>
      <c r="F186" s="179" t="s">
        <v>98</v>
      </c>
      <c r="G186" s="179"/>
      <c r="H186" s="179"/>
      <c r="I186" s="179"/>
      <c r="J186" s="179"/>
      <c r="K186" s="179"/>
      <c r="L186" s="179"/>
      <c r="M186" s="179"/>
    </row>
    <row r="187" spans="1:13" ht="26.25">
      <c r="A187" s="179"/>
      <c r="B187" s="179"/>
      <c r="C187" s="179"/>
      <c r="D187" s="179"/>
      <c r="E187" s="179" t="s">
        <v>93</v>
      </c>
      <c r="F187" s="179"/>
      <c r="G187" s="179"/>
      <c r="H187" s="179"/>
      <c r="I187" s="179"/>
      <c r="J187" s="179"/>
      <c r="K187" s="179"/>
      <c r="L187" s="179"/>
      <c r="M187" s="179"/>
    </row>
    <row r="188" spans="1:13" ht="26.25">
      <c r="A188" s="179"/>
      <c r="B188" s="179"/>
      <c r="C188" s="179"/>
      <c r="D188" s="179"/>
      <c r="E188" s="179" t="s">
        <v>94</v>
      </c>
      <c r="F188" s="179"/>
      <c r="G188" s="179"/>
      <c r="H188" s="179"/>
      <c r="I188" s="179"/>
      <c r="J188" s="179"/>
      <c r="K188" s="179"/>
      <c r="L188" s="179"/>
      <c r="M188" s="179"/>
    </row>
    <row r="189" spans="1:13" ht="26.25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</row>
    <row r="190" spans="1:13" ht="26.25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</row>
    <row r="191" spans="1:13" ht="26.25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</row>
    <row r="192" spans="1:13" ht="26.25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</row>
    <row r="193" spans="1:13" ht="26.25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</row>
    <row r="194" spans="1:13" ht="26.25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</row>
    <row r="195" spans="1:13" ht="26.25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</row>
    <row r="196" spans="1:13" ht="26.25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</row>
  </sheetData>
  <mergeCells count="142">
    <mergeCell ref="A175:B175"/>
    <mergeCell ref="M169:M170"/>
    <mergeCell ref="A172:B172"/>
    <mergeCell ref="A173:B173"/>
    <mergeCell ref="B147:B153"/>
    <mergeCell ref="A168:B168"/>
    <mergeCell ref="A141:Q141"/>
    <mergeCell ref="A144:A146"/>
    <mergeCell ref="B144:B146"/>
    <mergeCell ref="C144:C146"/>
    <mergeCell ref="D144:F144"/>
    <mergeCell ref="G144:H144"/>
    <mergeCell ref="I144:M144"/>
    <mergeCell ref="A161:Q161"/>
    <mergeCell ref="A165:A167"/>
    <mergeCell ref="B165:B167"/>
    <mergeCell ref="C165:C167"/>
    <mergeCell ref="D165:F165"/>
    <mergeCell ref="G165:H165"/>
    <mergeCell ref="I165:M165"/>
    <mergeCell ref="A174:B174"/>
    <mergeCell ref="H169:H170"/>
    <mergeCell ref="I169:I170"/>
    <mergeCell ref="J169:J170"/>
    <mergeCell ref="K169:K170"/>
    <mergeCell ref="L169:L170"/>
    <mergeCell ref="C169:C170"/>
    <mergeCell ref="D169:D170"/>
    <mergeCell ref="E169:E170"/>
    <mergeCell ref="F169:F170"/>
    <mergeCell ref="G169:G170"/>
    <mergeCell ref="L128:L129"/>
    <mergeCell ref="K128:K129"/>
    <mergeCell ref="M128:M129"/>
    <mergeCell ref="A82:Q82"/>
    <mergeCell ref="A85:A87"/>
    <mergeCell ref="B85:B87"/>
    <mergeCell ref="C85:C87"/>
    <mergeCell ref="D85:F85"/>
    <mergeCell ref="G85:H85"/>
    <mergeCell ref="I85:M85"/>
    <mergeCell ref="C88:C89"/>
    <mergeCell ref="D88:D89"/>
    <mergeCell ref="E88:E89"/>
    <mergeCell ref="F88:F89"/>
    <mergeCell ref="G88:G89"/>
    <mergeCell ref="H88:H89"/>
    <mergeCell ref="I88:I89"/>
    <mergeCell ref="J88:J8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C105:C107"/>
    <mergeCell ref="B105:B107"/>
    <mergeCell ref="A105:A107"/>
    <mergeCell ref="B110:B112"/>
    <mergeCell ref="B114:B116"/>
    <mergeCell ref="B130:B131"/>
    <mergeCell ref="A121:Q121"/>
    <mergeCell ref="A125:A127"/>
    <mergeCell ref="B125:B127"/>
    <mergeCell ref="C125:C127"/>
    <mergeCell ref="D125:F125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G125:H125"/>
    <mergeCell ref="I125:M125"/>
    <mergeCell ref="I105:M105"/>
    <mergeCell ref="A101:Q101"/>
    <mergeCell ref="K88:K89"/>
    <mergeCell ref="L88:L89"/>
    <mergeCell ref="M88:M89"/>
    <mergeCell ref="A22:Q22"/>
    <mergeCell ref="A26:A28"/>
    <mergeCell ref="B26:B28"/>
    <mergeCell ref="C26:C28"/>
    <mergeCell ref="D26:F26"/>
    <mergeCell ref="G26:H26"/>
    <mergeCell ref="I26:M26"/>
    <mergeCell ref="A94:B94"/>
    <mergeCell ref="A95:B95"/>
    <mergeCell ref="A73:B73"/>
    <mergeCell ref="A62:Q62"/>
    <mergeCell ref="A66:A68"/>
    <mergeCell ref="B66:B68"/>
    <mergeCell ref="C66:C68"/>
    <mergeCell ref="D66:F66"/>
    <mergeCell ref="G66:H66"/>
    <mergeCell ref="I66:M66"/>
    <mergeCell ref="G105:H105"/>
    <mergeCell ref="D105:F105"/>
    <mergeCell ref="A18:B18"/>
    <mergeCell ref="A43:Q43"/>
    <mergeCell ref="A47:A49"/>
    <mergeCell ref="B47:B49"/>
    <mergeCell ref="C47:C49"/>
    <mergeCell ref="D47:F47"/>
    <mergeCell ref="G47:H47"/>
    <mergeCell ref="I47:M47"/>
    <mergeCell ref="C29:C30"/>
    <mergeCell ref="D29:D30"/>
    <mergeCell ref="H29:H30"/>
    <mergeCell ref="I29:I30"/>
    <mergeCell ref="J29:J30"/>
    <mergeCell ref="K29:K30"/>
    <mergeCell ref="L29:L30"/>
    <mergeCell ref="E29:E30"/>
    <mergeCell ref="F29:F30"/>
    <mergeCell ref="G29:G30"/>
    <mergeCell ref="M29:M30"/>
    <mergeCell ref="H8:H9"/>
    <mergeCell ref="A1:Q1"/>
    <mergeCell ref="A5:A7"/>
    <mergeCell ref="B5:B7"/>
    <mergeCell ref="C5:C7"/>
    <mergeCell ref="D5:F5"/>
    <mergeCell ref="G5:H5"/>
    <mergeCell ref="I5:M5"/>
    <mergeCell ref="C8:C9"/>
    <mergeCell ref="D8:D9"/>
    <mergeCell ref="E8:E9"/>
    <mergeCell ref="F8:F9"/>
    <mergeCell ref="G8:G9"/>
    <mergeCell ref="I8:I9"/>
    <mergeCell ref="J8:J9"/>
    <mergeCell ref="K8:K9"/>
    <mergeCell ref="L8:L9"/>
    <mergeCell ref="M8:M9"/>
  </mergeCells>
  <pageMargins left="0.7" right="0.7" top="0.75" bottom="0.75" header="0.3" footer="0.3"/>
  <pageSetup paperSize="9" orientation="landscape" r:id="rId1"/>
  <ignoredErrors>
    <ignoredError sqref="D7:E7 D28:E28 D49:E49 D68:E68 D107:E107 D146:E146 D167:H167 D127:E127 D87:E87" numberStoredAsText="1"/>
    <ignoredError sqref="F34 F39 F52 F57 F72 F113 F117 F132:F137 F15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72"/>
  <sheetViews>
    <sheetView topLeftCell="A7" zoomScale="130" zoomScaleNormal="130" workbookViewId="0">
      <selection activeCell="C12" sqref="C12:C15"/>
    </sheetView>
  </sheetViews>
  <sheetFormatPr defaultColWidth="9" defaultRowHeight="21"/>
  <cols>
    <col min="1" max="1" width="6.85546875" style="26" customWidth="1"/>
    <col min="2" max="2" width="25" style="26" bestFit="1" customWidth="1"/>
    <col min="3" max="3" width="14.28515625" style="26" bestFit="1" customWidth="1"/>
    <col min="4" max="4" width="10.85546875" style="26" bestFit="1" customWidth="1"/>
    <col min="5" max="5" width="8.42578125" style="26" customWidth="1"/>
    <col min="6" max="6" width="7.42578125" style="26" customWidth="1"/>
    <col min="7" max="7" width="7.7109375" style="26" customWidth="1"/>
    <col min="8" max="8" width="6.85546875" style="26" customWidth="1"/>
    <col min="9" max="9" width="7.42578125" style="26" customWidth="1"/>
    <col min="10" max="10" width="8.85546875" style="26" bestFit="1" customWidth="1"/>
    <col min="11" max="11" width="5.28515625" style="26" customWidth="1"/>
    <col min="12" max="12" width="5.42578125" style="26" customWidth="1"/>
    <col min="13" max="13" width="5.7109375" style="26" customWidth="1"/>
    <col min="14" max="14" width="6.42578125" style="26" bestFit="1" customWidth="1"/>
    <col min="15" max="16384" width="9" style="26"/>
  </cols>
  <sheetData>
    <row r="2" spans="1:10">
      <c r="A2" s="27" t="s">
        <v>140</v>
      </c>
    </row>
    <row r="3" spans="1:10">
      <c r="A3" s="27" t="s">
        <v>163</v>
      </c>
    </row>
    <row r="4" spans="1:10">
      <c r="A4" s="27" t="s">
        <v>141</v>
      </c>
    </row>
    <row r="5" spans="1:10">
      <c r="A5" s="27" t="s">
        <v>142</v>
      </c>
    </row>
    <row r="6" spans="1:10" ht="8.25" customHeight="1">
      <c r="A6" s="27"/>
    </row>
    <row r="7" spans="1:10" ht="42.75" customHeight="1">
      <c r="A7" s="207" t="s">
        <v>31</v>
      </c>
      <c r="B7" s="208" t="s">
        <v>39</v>
      </c>
      <c r="C7" s="209" t="s">
        <v>199</v>
      </c>
      <c r="D7" s="209" t="s">
        <v>200</v>
      </c>
      <c r="E7" s="207" t="s">
        <v>41</v>
      </c>
      <c r="F7" s="207" t="s">
        <v>47</v>
      </c>
      <c r="G7" s="207"/>
      <c r="H7" s="207"/>
      <c r="I7" s="207"/>
      <c r="J7" s="207"/>
    </row>
    <row r="8" spans="1:10" ht="63">
      <c r="A8" s="207"/>
      <c r="B8" s="207"/>
      <c r="C8" s="210"/>
      <c r="D8" s="210"/>
      <c r="E8" s="207"/>
      <c r="F8" s="74" t="s">
        <v>42</v>
      </c>
      <c r="G8" s="74" t="s">
        <v>43</v>
      </c>
      <c r="H8" s="74" t="s">
        <v>44</v>
      </c>
      <c r="I8" s="75" t="s">
        <v>45</v>
      </c>
      <c r="J8" s="75" t="s">
        <v>46</v>
      </c>
    </row>
    <row r="9" spans="1:10">
      <c r="A9" s="207"/>
      <c r="B9" s="207"/>
      <c r="C9" s="211"/>
      <c r="D9" s="211"/>
      <c r="E9" s="207"/>
      <c r="F9" s="76" t="s">
        <v>51</v>
      </c>
      <c r="G9" s="76" t="s">
        <v>48</v>
      </c>
      <c r="H9" s="76" t="s">
        <v>49</v>
      </c>
      <c r="I9" s="76" t="s">
        <v>50</v>
      </c>
      <c r="J9" s="76" t="s">
        <v>59</v>
      </c>
    </row>
    <row r="10" spans="1:10">
      <c r="A10" s="58"/>
      <c r="B10" s="37" t="s">
        <v>53</v>
      </c>
      <c r="C10" s="107"/>
      <c r="D10" s="107"/>
      <c r="E10" s="205"/>
      <c r="F10" s="205"/>
      <c r="G10" s="205"/>
      <c r="H10" s="205"/>
      <c r="I10" s="205"/>
      <c r="J10" s="205"/>
    </row>
    <row r="11" spans="1:10">
      <c r="A11" s="60"/>
      <c r="B11" s="28" t="s">
        <v>144</v>
      </c>
      <c r="C11" s="108"/>
      <c r="D11" s="108"/>
      <c r="E11" s="206"/>
      <c r="F11" s="206"/>
      <c r="G11" s="206"/>
      <c r="H11" s="206"/>
      <c r="I11" s="206"/>
      <c r="J11" s="206"/>
    </row>
    <row r="12" spans="1:10">
      <c r="A12" s="77">
        <v>1</v>
      </c>
      <c r="B12" s="28" t="s">
        <v>61</v>
      </c>
      <c r="C12" s="248">
        <v>471</v>
      </c>
      <c r="D12" s="118">
        <v>54</v>
      </c>
      <c r="E12" s="251">
        <f>179/471</f>
        <v>0.38004246284501064</v>
      </c>
      <c r="F12" s="72"/>
      <c r="H12" s="127"/>
      <c r="I12" s="118"/>
      <c r="J12" s="118"/>
    </row>
    <row r="13" spans="1:10">
      <c r="A13" s="58">
        <v>2</v>
      </c>
      <c r="B13" s="28" t="s">
        <v>76</v>
      </c>
      <c r="C13" s="249"/>
      <c r="D13" s="118">
        <v>44</v>
      </c>
      <c r="E13" s="252"/>
      <c r="F13" s="72"/>
      <c r="G13" s="118"/>
      <c r="H13" s="118"/>
      <c r="I13" s="118"/>
      <c r="J13" s="72" t="s">
        <v>95</v>
      </c>
    </row>
    <row r="14" spans="1:10">
      <c r="A14" s="60">
        <v>3</v>
      </c>
      <c r="B14" s="28" t="s">
        <v>64</v>
      </c>
      <c r="C14" s="249"/>
      <c r="D14" s="41">
        <v>25</v>
      </c>
      <c r="E14" s="252"/>
      <c r="F14" s="72"/>
      <c r="G14" s="41"/>
      <c r="I14" s="41"/>
      <c r="J14" s="41"/>
    </row>
    <row r="15" spans="1:10">
      <c r="A15" s="77">
        <v>4</v>
      </c>
      <c r="B15" s="28" t="s">
        <v>66</v>
      </c>
      <c r="C15" s="250"/>
      <c r="D15" s="118">
        <v>56</v>
      </c>
      <c r="E15" s="253"/>
      <c r="F15" s="72"/>
      <c r="G15" s="118"/>
      <c r="H15" s="28"/>
      <c r="I15" s="118"/>
      <c r="J15" s="118"/>
    </row>
    <row r="16" spans="1:10">
      <c r="A16" s="77">
        <v>5</v>
      </c>
      <c r="B16" s="28" t="s">
        <v>58</v>
      </c>
      <c r="C16" s="118">
        <v>30</v>
      </c>
      <c r="D16" s="118">
        <v>8</v>
      </c>
      <c r="E16" s="128">
        <f t="shared" ref="E16:E17" si="0">D16/C16</f>
        <v>0.26666666666666666</v>
      </c>
      <c r="F16" s="72"/>
      <c r="G16" s="127"/>
      <c r="H16" s="118"/>
      <c r="I16" s="118"/>
      <c r="J16" s="72" t="s">
        <v>95</v>
      </c>
    </row>
    <row r="17" spans="1:10">
      <c r="A17" s="77"/>
      <c r="B17" s="122" t="s">
        <v>72</v>
      </c>
      <c r="C17" s="118">
        <f>SUM(C12:C16)</f>
        <v>501</v>
      </c>
      <c r="D17" s="118">
        <f t="shared" ref="D17" si="1">SUM(D12:D16)</f>
        <v>187</v>
      </c>
      <c r="E17" s="128">
        <f t="shared" si="0"/>
        <v>0.37325349301397204</v>
      </c>
      <c r="F17" s="72"/>
      <c r="G17" s="118"/>
      <c r="H17" s="28"/>
      <c r="I17" s="118"/>
      <c r="J17" s="72" t="s">
        <v>95</v>
      </c>
    </row>
    <row r="18" spans="1:10">
      <c r="A18" s="109"/>
      <c r="B18" s="110"/>
      <c r="C18" s="89"/>
      <c r="D18" s="89"/>
      <c r="E18" s="129"/>
      <c r="F18" s="130"/>
      <c r="G18" s="89"/>
      <c r="H18" s="89"/>
      <c r="I18" s="89"/>
      <c r="J18" s="89"/>
    </row>
    <row r="19" spans="1:10">
      <c r="A19" s="109"/>
      <c r="B19" s="110"/>
      <c r="C19" s="89"/>
      <c r="D19" s="89"/>
      <c r="E19" s="129"/>
      <c r="F19" s="130"/>
      <c r="G19" s="89"/>
      <c r="H19" s="89"/>
      <c r="I19" s="89"/>
      <c r="J19" s="89"/>
    </row>
    <row r="20" spans="1:10">
      <c r="A20" s="109"/>
      <c r="B20" s="110"/>
      <c r="C20" s="89"/>
      <c r="D20" s="89"/>
      <c r="E20" s="129"/>
      <c r="F20" s="130"/>
      <c r="G20" s="89"/>
      <c r="H20" s="89"/>
      <c r="I20" s="89"/>
      <c r="J20" s="89"/>
    </row>
    <row r="21" spans="1:10">
      <c r="A21" s="109"/>
      <c r="B21" s="110"/>
      <c r="C21" s="89"/>
      <c r="D21" s="89"/>
      <c r="E21" s="129"/>
      <c r="F21" s="130"/>
      <c r="G21" s="89"/>
      <c r="H21" s="89"/>
      <c r="I21" s="89"/>
      <c r="J21" s="89"/>
    </row>
    <row r="23" spans="1:10">
      <c r="A23" s="27" t="s">
        <v>140</v>
      </c>
    </row>
    <row r="24" spans="1:10">
      <c r="A24" s="27" t="s">
        <v>163</v>
      </c>
    </row>
    <row r="25" spans="1:10">
      <c r="A25" s="27" t="s">
        <v>141</v>
      </c>
    </row>
    <row r="26" spans="1:10">
      <c r="A26" s="27" t="s">
        <v>142</v>
      </c>
    </row>
    <row r="27" spans="1:10" ht="8.25" customHeight="1">
      <c r="A27" s="27"/>
    </row>
    <row r="28" spans="1:10" ht="42.75" customHeight="1">
      <c r="A28" s="207" t="s">
        <v>31</v>
      </c>
      <c r="B28" s="208" t="s">
        <v>39</v>
      </c>
      <c r="C28" s="209" t="s">
        <v>197</v>
      </c>
      <c r="D28" s="209" t="s">
        <v>198</v>
      </c>
      <c r="E28" s="207" t="s">
        <v>41</v>
      </c>
      <c r="F28" s="207" t="s">
        <v>47</v>
      </c>
      <c r="G28" s="207"/>
      <c r="H28" s="207"/>
      <c r="I28" s="207"/>
      <c r="J28" s="207"/>
    </row>
    <row r="29" spans="1:10" ht="63">
      <c r="A29" s="207"/>
      <c r="B29" s="207"/>
      <c r="C29" s="210"/>
      <c r="D29" s="210"/>
      <c r="E29" s="207"/>
      <c r="F29" s="74" t="s">
        <v>42</v>
      </c>
      <c r="G29" s="74" t="s">
        <v>43</v>
      </c>
      <c r="H29" s="74" t="s">
        <v>44</v>
      </c>
      <c r="I29" s="75" t="s">
        <v>45</v>
      </c>
      <c r="J29" s="75" t="s">
        <v>46</v>
      </c>
    </row>
    <row r="30" spans="1:10">
      <c r="A30" s="207"/>
      <c r="B30" s="207"/>
      <c r="C30" s="211"/>
      <c r="D30" s="211"/>
      <c r="E30" s="207"/>
      <c r="F30" s="76" t="s">
        <v>51</v>
      </c>
      <c r="G30" s="76" t="s">
        <v>48</v>
      </c>
      <c r="H30" s="76" t="s">
        <v>49</v>
      </c>
      <c r="I30" s="76" t="s">
        <v>50</v>
      </c>
      <c r="J30" s="76" t="s">
        <v>59</v>
      </c>
    </row>
    <row r="31" spans="1:10">
      <c r="A31" s="58"/>
      <c r="B31" s="37" t="s">
        <v>74</v>
      </c>
      <c r="C31" s="107"/>
      <c r="D31" s="107"/>
      <c r="E31" s="205"/>
      <c r="F31" s="205"/>
      <c r="G31" s="205"/>
      <c r="H31" s="205"/>
      <c r="I31" s="205"/>
      <c r="J31" s="205"/>
    </row>
    <row r="32" spans="1:10">
      <c r="A32" s="60"/>
      <c r="B32" s="28" t="s">
        <v>145</v>
      </c>
      <c r="C32" s="108"/>
      <c r="D32" s="108"/>
      <c r="E32" s="206"/>
      <c r="F32" s="206"/>
      <c r="G32" s="206"/>
      <c r="H32" s="206"/>
      <c r="I32" s="206"/>
      <c r="J32" s="206"/>
    </row>
    <row r="33" spans="1:10">
      <c r="A33" s="77">
        <v>1</v>
      </c>
      <c r="B33" s="28" t="s">
        <v>61</v>
      </c>
      <c r="C33" s="122">
        <v>39</v>
      </c>
      <c r="D33" s="122">
        <v>35</v>
      </c>
      <c r="E33" s="128">
        <f>D33/C33</f>
        <v>0.89743589743589747</v>
      </c>
      <c r="F33" s="72" t="s">
        <v>95</v>
      </c>
      <c r="G33" s="122"/>
      <c r="H33" s="72"/>
      <c r="I33" s="122"/>
      <c r="J33" s="122"/>
    </row>
    <row r="34" spans="1:10">
      <c r="A34" s="58">
        <v>2</v>
      </c>
      <c r="B34" s="28" t="s">
        <v>76</v>
      </c>
      <c r="C34" s="122">
        <v>32</v>
      </c>
      <c r="D34" s="122">
        <v>21</v>
      </c>
      <c r="E34" s="128">
        <f t="shared" ref="E34:E38" si="2">D34/C34</f>
        <v>0.65625</v>
      </c>
      <c r="F34" s="72"/>
      <c r="G34" s="122"/>
      <c r="H34" s="72" t="s">
        <v>95</v>
      </c>
      <c r="I34" s="122"/>
      <c r="J34" s="122"/>
    </row>
    <row r="35" spans="1:10">
      <c r="A35" s="77">
        <v>3</v>
      </c>
      <c r="B35" s="28" t="s">
        <v>66</v>
      </c>
      <c r="C35" s="122">
        <v>37</v>
      </c>
      <c r="D35" s="122">
        <v>32</v>
      </c>
      <c r="E35" s="128">
        <f t="shared" si="2"/>
        <v>0.86486486486486491</v>
      </c>
      <c r="F35" s="72" t="s">
        <v>95</v>
      </c>
      <c r="G35" s="122"/>
      <c r="H35" s="122"/>
      <c r="I35" s="122"/>
      <c r="J35" s="122"/>
    </row>
    <row r="36" spans="1:10">
      <c r="A36" s="123">
        <v>4</v>
      </c>
      <c r="B36" s="28" t="s">
        <v>180</v>
      </c>
      <c r="C36" s="122">
        <v>15</v>
      </c>
      <c r="D36" s="122">
        <v>15</v>
      </c>
      <c r="E36" s="128">
        <f t="shared" si="2"/>
        <v>1</v>
      </c>
      <c r="F36" s="72" t="s">
        <v>95</v>
      </c>
      <c r="G36" s="122"/>
      <c r="H36" s="122"/>
      <c r="I36" s="122"/>
      <c r="J36" s="122"/>
    </row>
    <row r="37" spans="1:10">
      <c r="A37" s="77">
        <v>5</v>
      </c>
      <c r="B37" s="28" t="s">
        <v>165</v>
      </c>
      <c r="C37" s="122">
        <v>38</v>
      </c>
      <c r="D37" s="122">
        <v>26</v>
      </c>
      <c r="E37" s="128">
        <f t="shared" si="2"/>
        <v>0.68421052631578949</v>
      </c>
      <c r="F37" s="72"/>
      <c r="G37" s="72"/>
      <c r="H37" s="72" t="s">
        <v>95</v>
      </c>
      <c r="I37" s="122"/>
      <c r="J37" s="122"/>
    </row>
    <row r="38" spans="1:10">
      <c r="A38" s="77"/>
      <c r="B38" s="122" t="s">
        <v>88</v>
      </c>
      <c r="C38" s="136">
        <f>SUM(C33:C37)</f>
        <v>161</v>
      </c>
      <c r="D38" s="136">
        <f>SUM(D33:D37)</f>
        <v>129</v>
      </c>
      <c r="E38" s="128">
        <f t="shared" si="2"/>
        <v>0.80124223602484468</v>
      </c>
      <c r="F38" s="72" t="s">
        <v>95</v>
      </c>
      <c r="G38" s="122"/>
      <c r="H38" s="122"/>
      <c r="I38" s="122"/>
      <c r="J38" s="122"/>
    </row>
    <row r="39" spans="1:10">
      <c r="A39" s="123"/>
      <c r="B39" s="122" t="s">
        <v>89</v>
      </c>
      <c r="C39" s="136">
        <f>C17+C38</f>
        <v>662</v>
      </c>
      <c r="D39" s="136">
        <f>D17+D38</f>
        <v>316</v>
      </c>
      <c r="E39" s="128">
        <f t="shared" ref="E39" si="3">D39/C39</f>
        <v>0.4773413897280967</v>
      </c>
      <c r="F39" s="28"/>
      <c r="G39" s="28"/>
      <c r="H39" s="122"/>
      <c r="I39" s="122"/>
      <c r="J39" s="72" t="s">
        <v>95</v>
      </c>
    </row>
    <row r="40" spans="1:10">
      <c r="A40" s="27"/>
    </row>
    <row r="41" spans="1:10">
      <c r="A41" s="27"/>
    </row>
    <row r="42" spans="1:10">
      <c r="A42" s="27"/>
    </row>
    <row r="43" spans="1:10">
      <c r="A43" s="27"/>
    </row>
    <row r="44" spans="1:10">
      <c r="A44" s="27"/>
      <c r="B44" s="26" t="s">
        <v>166</v>
      </c>
      <c r="D44" s="131">
        <f>C39</f>
        <v>662</v>
      </c>
      <c r="E44" s="26" t="s">
        <v>168</v>
      </c>
    </row>
    <row r="45" spans="1:10">
      <c r="A45" s="27"/>
      <c r="B45" s="26" t="s">
        <v>167</v>
      </c>
      <c r="D45" s="131">
        <f>D39</f>
        <v>316</v>
      </c>
      <c r="E45" s="26" t="s">
        <v>168</v>
      </c>
    </row>
    <row r="46" spans="1:10">
      <c r="A46" s="27"/>
    </row>
    <row r="47" spans="1:10">
      <c r="A47" s="27"/>
    </row>
    <row r="48" spans="1:10">
      <c r="A48" s="27"/>
    </row>
    <row r="49" spans="1:13">
      <c r="A49" s="27"/>
      <c r="C49" s="118" t="s">
        <v>169</v>
      </c>
      <c r="D49" s="118" t="s">
        <v>47</v>
      </c>
      <c r="E49" s="118" t="s">
        <v>170</v>
      </c>
    </row>
    <row r="50" spans="1:13">
      <c r="A50" s="27"/>
      <c r="C50" s="118" t="s">
        <v>42</v>
      </c>
      <c r="D50" s="118" t="s">
        <v>173</v>
      </c>
      <c r="E50" s="118">
        <v>5</v>
      </c>
    </row>
    <row r="51" spans="1:13">
      <c r="A51" s="27"/>
      <c r="C51" s="118" t="s">
        <v>42</v>
      </c>
      <c r="D51" s="118" t="s">
        <v>175</v>
      </c>
      <c r="E51" s="118">
        <v>4</v>
      </c>
    </row>
    <row r="52" spans="1:13">
      <c r="A52" s="27"/>
      <c r="C52" s="118" t="s">
        <v>44</v>
      </c>
      <c r="D52" s="118" t="s">
        <v>174</v>
      </c>
      <c r="E52" s="118">
        <v>3</v>
      </c>
    </row>
    <row r="53" spans="1:13">
      <c r="A53" s="27"/>
      <c r="C53" s="118" t="s">
        <v>171</v>
      </c>
      <c r="D53" s="118" t="s">
        <v>176</v>
      </c>
      <c r="E53" s="118">
        <v>2</v>
      </c>
    </row>
    <row r="54" spans="1:13">
      <c r="A54" s="27"/>
      <c r="C54" s="118" t="s">
        <v>172</v>
      </c>
      <c r="D54" s="118" t="s">
        <v>177</v>
      </c>
      <c r="E54" s="118">
        <v>1</v>
      </c>
    </row>
    <row r="55" spans="1:13">
      <c r="A55" s="27"/>
    </row>
    <row r="56" spans="1:13" ht="26.25">
      <c r="B56" s="71" t="s">
        <v>91</v>
      </c>
      <c r="C56" s="71"/>
      <c r="D56" s="71"/>
      <c r="E56" s="71"/>
      <c r="F56" s="71"/>
      <c r="G56" s="71"/>
      <c r="H56" s="71"/>
      <c r="I56" s="71"/>
      <c r="J56" s="71"/>
    </row>
    <row r="57" spans="1:13" ht="26.25">
      <c r="B57" s="71" t="s">
        <v>201</v>
      </c>
      <c r="C57" s="71"/>
      <c r="D57" s="71"/>
      <c r="E57" s="71"/>
      <c r="F57" s="71"/>
      <c r="G57" s="71"/>
      <c r="H57" s="71"/>
      <c r="I57" s="71"/>
      <c r="J57" s="71"/>
    </row>
    <row r="58" spans="1:13" ht="26.25">
      <c r="A58" s="71"/>
      <c r="B58" s="71"/>
      <c r="C58" s="71"/>
      <c r="D58" s="71"/>
      <c r="E58" s="71"/>
      <c r="F58" s="71"/>
      <c r="G58" s="71"/>
      <c r="H58" s="71"/>
      <c r="I58" s="71"/>
      <c r="J58" s="71"/>
    </row>
    <row r="59" spans="1:13" ht="26.25">
      <c r="A59" s="71"/>
      <c r="B59" s="71"/>
      <c r="C59" s="71"/>
      <c r="D59" s="71"/>
      <c r="E59" s="71" t="s">
        <v>92</v>
      </c>
      <c r="F59" s="71"/>
      <c r="G59" s="71"/>
      <c r="H59" s="71"/>
      <c r="I59" s="71"/>
      <c r="J59" s="71"/>
      <c r="K59" s="71"/>
      <c r="L59" s="71"/>
      <c r="M59" s="71"/>
    </row>
    <row r="60" spans="1:13" ht="26.25">
      <c r="A60" s="71"/>
      <c r="B60" s="71"/>
      <c r="C60" s="71"/>
      <c r="D60" s="71"/>
      <c r="E60" s="71"/>
      <c r="F60" s="71" t="s">
        <v>187</v>
      </c>
      <c r="G60" s="71"/>
      <c r="H60" s="71"/>
      <c r="I60" s="71"/>
      <c r="J60" s="71"/>
      <c r="K60" s="71"/>
      <c r="L60" s="71"/>
      <c r="M60" s="71"/>
    </row>
    <row r="61" spans="1:13" ht="26.25">
      <c r="A61" s="71"/>
      <c r="B61" s="71"/>
      <c r="C61" s="71"/>
      <c r="D61" s="71"/>
      <c r="E61" s="71" t="s">
        <v>93</v>
      </c>
      <c r="F61" s="71"/>
      <c r="G61" s="71"/>
      <c r="H61" s="71"/>
      <c r="I61" s="71"/>
      <c r="J61" s="71"/>
      <c r="K61" s="71"/>
      <c r="L61" s="71"/>
      <c r="M61" s="71"/>
    </row>
    <row r="62" spans="1:13" ht="26.25">
      <c r="A62" s="71"/>
      <c r="B62" s="71"/>
      <c r="C62" s="71"/>
      <c r="D62" s="71"/>
      <c r="E62" s="71" t="s">
        <v>94</v>
      </c>
      <c r="F62" s="71"/>
      <c r="G62" s="71"/>
      <c r="H62" s="71"/>
      <c r="I62" s="71"/>
      <c r="J62" s="71"/>
      <c r="K62" s="71"/>
      <c r="L62" s="71"/>
      <c r="M62" s="71"/>
    </row>
    <row r="63" spans="1:13" ht="26.25">
      <c r="A63" s="71"/>
      <c r="B63" s="71"/>
      <c r="C63" s="71"/>
      <c r="D63" s="71"/>
      <c r="E63" s="71"/>
      <c r="F63" s="71"/>
      <c r="G63" s="71"/>
      <c r="H63" s="71"/>
      <c r="I63" s="71"/>
      <c r="J63" s="71"/>
    </row>
    <row r="64" spans="1:13" ht="26.25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5" spans="1:10" ht="26.25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26.25">
      <c r="A66" s="71"/>
      <c r="B66" s="71"/>
      <c r="C66" s="71"/>
      <c r="D66" s="71"/>
      <c r="E66" s="71"/>
      <c r="F66" s="71"/>
      <c r="G66" s="71"/>
      <c r="H66" s="71"/>
      <c r="I66" s="71"/>
      <c r="J66" s="71"/>
    </row>
    <row r="67" spans="1:10" ht="26.25">
      <c r="A67" s="71"/>
      <c r="B67" s="71"/>
      <c r="C67" s="71"/>
      <c r="D67" s="71"/>
      <c r="E67" s="71"/>
      <c r="F67" s="71"/>
      <c r="G67" s="71"/>
      <c r="H67" s="71"/>
      <c r="I67" s="71"/>
      <c r="J67" s="71"/>
    </row>
    <row r="68" spans="1:10" ht="26.25">
      <c r="A68" s="71"/>
      <c r="B68" s="71"/>
      <c r="C68" s="71"/>
      <c r="D68" s="71"/>
      <c r="E68" s="71"/>
      <c r="F68" s="71"/>
      <c r="G68" s="71"/>
      <c r="H68" s="71"/>
      <c r="I68" s="71"/>
      <c r="J68" s="71"/>
    </row>
    <row r="69" spans="1:10" ht="26.25">
      <c r="A69" s="71"/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26.25">
      <c r="A70" s="71"/>
      <c r="B70" s="71"/>
      <c r="C70" s="71"/>
      <c r="D70" s="71"/>
      <c r="E70" s="71"/>
      <c r="F70" s="71"/>
      <c r="G70" s="71"/>
      <c r="H70" s="71"/>
      <c r="I70" s="71"/>
      <c r="J70" s="71"/>
    </row>
    <row r="71" spans="1:10" ht="26.25">
      <c r="A71" s="71"/>
      <c r="B71" s="71"/>
      <c r="C71" s="71"/>
      <c r="D71" s="71"/>
      <c r="E71" s="71"/>
      <c r="F71" s="71"/>
      <c r="G71" s="71"/>
      <c r="H71" s="71"/>
      <c r="I71" s="71"/>
      <c r="J71" s="71"/>
    </row>
    <row r="72" spans="1:10" ht="26.25">
      <c r="A72" s="71"/>
      <c r="B72" s="71"/>
      <c r="C72" s="71"/>
      <c r="D72" s="71"/>
      <c r="E72" s="71"/>
      <c r="F72" s="71"/>
      <c r="G72" s="71"/>
      <c r="H72" s="71"/>
      <c r="I72" s="71"/>
      <c r="J72" s="71"/>
    </row>
  </sheetData>
  <mergeCells count="26">
    <mergeCell ref="C12:C15"/>
    <mergeCell ref="E12:E15"/>
    <mergeCell ref="A7:A9"/>
    <mergeCell ref="B7:B9"/>
    <mergeCell ref="E7:E9"/>
    <mergeCell ref="D7:D9"/>
    <mergeCell ref="C7:C9"/>
    <mergeCell ref="E10:E11"/>
    <mergeCell ref="F7:J7"/>
    <mergeCell ref="F10:F11"/>
    <mergeCell ref="G10:G11"/>
    <mergeCell ref="H10:H11"/>
    <mergeCell ref="I10:I11"/>
    <mergeCell ref="J10:J11"/>
    <mergeCell ref="A28:A30"/>
    <mergeCell ref="B28:B30"/>
    <mergeCell ref="E28:E30"/>
    <mergeCell ref="F28:J28"/>
    <mergeCell ref="F31:F32"/>
    <mergeCell ref="G31:G32"/>
    <mergeCell ref="H31:H32"/>
    <mergeCell ref="I31:I32"/>
    <mergeCell ref="J31:J32"/>
    <mergeCell ref="C28:C30"/>
    <mergeCell ref="D28:D30"/>
    <mergeCell ref="E31:E32"/>
  </mergeCells>
  <pageMargins left="0.7" right="0.7" top="0.75" bottom="0.75" header="0.3" footer="0.3"/>
  <pageSetup paperSize="9" orientation="landscape" r:id="rId1"/>
  <ignoredErrors>
    <ignoredError sqref="E16 E37:E38 E34:E35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96"/>
  <sheetViews>
    <sheetView topLeftCell="A49" zoomScale="120" zoomScaleNormal="120" workbookViewId="0">
      <selection activeCell="D12" sqref="D12:D18"/>
    </sheetView>
  </sheetViews>
  <sheetFormatPr defaultColWidth="9" defaultRowHeight="21"/>
  <cols>
    <col min="1" max="1" width="6.85546875" style="26" customWidth="1"/>
    <col min="2" max="2" width="25" style="26" bestFit="1" customWidth="1"/>
    <col min="3" max="3" width="9" style="26" customWidth="1"/>
    <col min="4" max="4" width="14.28515625" style="26" bestFit="1" customWidth="1"/>
    <col min="5" max="5" width="11.28515625" style="26" customWidth="1"/>
    <col min="6" max="6" width="8.42578125" style="26" customWidth="1"/>
    <col min="7" max="7" width="7.42578125" style="26" customWidth="1"/>
    <col min="8" max="8" width="7.7109375" style="26" customWidth="1"/>
    <col min="9" max="9" width="6.85546875" style="26" customWidth="1"/>
    <col min="10" max="10" width="7.42578125" style="26" customWidth="1"/>
    <col min="11" max="11" width="8.85546875" style="26" bestFit="1" customWidth="1"/>
    <col min="12" max="12" width="5.28515625" style="26" customWidth="1"/>
    <col min="13" max="13" width="5.42578125" style="26" customWidth="1"/>
    <col min="14" max="14" width="5.7109375" style="26" customWidth="1"/>
    <col min="15" max="15" width="6.42578125" style="26" bestFit="1" customWidth="1"/>
    <col min="16" max="16384" width="9" style="26"/>
  </cols>
  <sheetData>
    <row r="2" spans="1:11">
      <c r="A2" s="27" t="s">
        <v>140</v>
      </c>
    </row>
    <row r="3" spans="1:11">
      <c r="A3" s="27" t="s">
        <v>163</v>
      </c>
    </row>
    <row r="4" spans="1:11">
      <c r="A4" s="27" t="s">
        <v>141</v>
      </c>
    </row>
    <row r="5" spans="1:11">
      <c r="A5" s="27" t="s">
        <v>142</v>
      </c>
    </row>
    <row r="6" spans="1:11">
      <c r="A6" s="27"/>
    </row>
    <row r="7" spans="1:11" ht="21" customHeight="1">
      <c r="A7" s="207" t="s">
        <v>31</v>
      </c>
      <c r="B7" s="208" t="s">
        <v>39</v>
      </c>
      <c r="C7" s="124"/>
      <c r="D7" s="209" t="s">
        <v>199</v>
      </c>
      <c r="E7" s="209" t="s">
        <v>200</v>
      </c>
      <c r="F7" s="207" t="s">
        <v>41</v>
      </c>
      <c r="G7" s="207" t="s">
        <v>47</v>
      </c>
      <c r="H7" s="207"/>
      <c r="I7" s="207"/>
      <c r="J7" s="207"/>
      <c r="K7" s="207"/>
    </row>
    <row r="8" spans="1:11" ht="63">
      <c r="A8" s="207"/>
      <c r="B8" s="207"/>
      <c r="C8" s="125" t="s">
        <v>179</v>
      </c>
      <c r="D8" s="210"/>
      <c r="E8" s="210"/>
      <c r="F8" s="207"/>
      <c r="G8" s="118" t="s">
        <v>42</v>
      </c>
      <c r="H8" s="118" t="s">
        <v>43</v>
      </c>
      <c r="I8" s="118" t="s">
        <v>44</v>
      </c>
      <c r="J8" s="121" t="s">
        <v>45</v>
      </c>
      <c r="K8" s="121" t="s">
        <v>46</v>
      </c>
    </row>
    <row r="9" spans="1:11">
      <c r="A9" s="207"/>
      <c r="B9" s="207"/>
      <c r="C9" s="132"/>
      <c r="D9" s="211"/>
      <c r="E9" s="211"/>
      <c r="F9" s="207"/>
      <c r="G9" s="122" t="s">
        <v>51</v>
      </c>
      <c r="H9" s="122" t="s">
        <v>48</v>
      </c>
      <c r="I9" s="122" t="s">
        <v>49</v>
      </c>
      <c r="J9" s="122" t="s">
        <v>50</v>
      </c>
      <c r="K9" s="122" t="s">
        <v>59</v>
      </c>
    </row>
    <row r="10" spans="1:11">
      <c r="A10" s="58"/>
      <c r="B10" s="37" t="s">
        <v>53</v>
      </c>
      <c r="C10" s="107"/>
      <c r="D10" s="107"/>
      <c r="E10" s="107"/>
      <c r="F10" s="205"/>
      <c r="G10" s="205"/>
      <c r="H10" s="205"/>
      <c r="I10" s="205"/>
      <c r="J10" s="205"/>
      <c r="K10" s="205"/>
    </row>
    <row r="11" spans="1:11">
      <c r="A11" s="60"/>
      <c r="B11" s="28" t="s">
        <v>54</v>
      </c>
      <c r="C11" s="108"/>
      <c r="D11" s="108"/>
      <c r="E11" s="108"/>
      <c r="F11" s="206"/>
      <c r="G11" s="206"/>
      <c r="H11" s="206"/>
      <c r="I11" s="206"/>
      <c r="J11" s="206"/>
      <c r="K11" s="206"/>
    </row>
    <row r="12" spans="1:11">
      <c r="A12" s="254">
        <v>1</v>
      </c>
      <c r="B12" s="257" t="s">
        <v>61</v>
      </c>
      <c r="C12" s="120" t="s">
        <v>102</v>
      </c>
      <c r="D12" s="259">
        <v>471</v>
      </c>
      <c r="E12" s="142">
        <v>26</v>
      </c>
      <c r="F12" s="251">
        <f>179/471</f>
        <v>0.38004246284501064</v>
      </c>
      <c r="G12" s="72"/>
      <c r="H12" s="120"/>
      <c r="I12" s="120"/>
      <c r="J12" s="120"/>
      <c r="K12" s="72"/>
    </row>
    <row r="13" spans="1:11">
      <c r="A13" s="256"/>
      <c r="B13" s="258"/>
      <c r="C13" s="122" t="s">
        <v>103</v>
      </c>
      <c r="D13" s="260"/>
      <c r="E13" s="49">
        <v>28</v>
      </c>
      <c r="F13" s="252"/>
      <c r="G13" s="72"/>
      <c r="H13" s="72"/>
      <c r="I13" s="127"/>
      <c r="J13" s="118"/>
      <c r="K13" s="72"/>
    </row>
    <row r="14" spans="1:11">
      <c r="A14" s="254">
        <v>2</v>
      </c>
      <c r="B14" s="257" t="s">
        <v>76</v>
      </c>
      <c r="C14" s="122" t="s">
        <v>106</v>
      </c>
      <c r="D14" s="260"/>
      <c r="E14" s="49">
        <v>25</v>
      </c>
      <c r="F14" s="252"/>
      <c r="G14" s="72"/>
      <c r="H14" s="72"/>
      <c r="I14" s="127"/>
      <c r="J14" s="118"/>
      <c r="K14" s="72"/>
    </row>
    <row r="15" spans="1:11">
      <c r="A15" s="256"/>
      <c r="B15" s="258"/>
      <c r="C15" s="122" t="s">
        <v>107</v>
      </c>
      <c r="D15" s="260"/>
      <c r="E15" s="49">
        <v>19</v>
      </c>
      <c r="F15" s="252"/>
      <c r="G15" s="127"/>
      <c r="H15" s="72"/>
      <c r="I15" s="118"/>
      <c r="J15" s="118"/>
      <c r="K15" s="72" t="s">
        <v>95</v>
      </c>
    </row>
    <row r="16" spans="1:11">
      <c r="A16" s="123">
        <v>3</v>
      </c>
      <c r="B16" s="28" t="s">
        <v>64</v>
      </c>
      <c r="C16" s="119" t="s">
        <v>109</v>
      </c>
      <c r="D16" s="260"/>
      <c r="E16" s="50">
        <v>25</v>
      </c>
      <c r="F16" s="252"/>
      <c r="G16" s="72"/>
      <c r="H16" s="41"/>
      <c r="I16" s="72"/>
      <c r="J16" s="41"/>
      <c r="K16" s="72"/>
    </row>
    <row r="17" spans="1:11">
      <c r="A17" s="254">
        <v>4</v>
      </c>
      <c r="B17" s="257" t="s">
        <v>66</v>
      </c>
      <c r="C17" s="119" t="s">
        <v>112</v>
      </c>
      <c r="D17" s="260"/>
      <c r="E17" s="50">
        <v>30</v>
      </c>
      <c r="F17" s="252"/>
      <c r="G17" s="72"/>
      <c r="H17" s="41"/>
      <c r="I17" s="72"/>
      <c r="J17" s="41"/>
      <c r="K17" s="72"/>
    </row>
    <row r="18" spans="1:11">
      <c r="A18" s="256"/>
      <c r="B18" s="258"/>
      <c r="C18" s="122" t="s">
        <v>113</v>
      </c>
      <c r="D18" s="261"/>
      <c r="E18" s="49">
        <v>26</v>
      </c>
      <c r="F18" s="252"/>
      <c r="G18" s="72"/>
      <c r="H18" s="118"/>
      <c r="I18" s="72"/>
      <c r="J18" s="118"/>
      <c r="K18" s="72"/>
    </row>
    <row r="19" spans="1:11">
      <c r="A19" s="123">
        <v>5</v>
      </c>
      <c r="B19" s="28" t="s">
        <v>58</v>
      </c>
      <c r="C19" s="122" t="s">
        <v>138</v>
      </c>
      <c r="D19" s="143">
        <v>30</v>
      </c>
      <c r="E19" s="49">
        <v>8</v>
      </c>
      <c r="F19" s="128">
        <f>E19/D19</f>
        <v>0.26666666666666666</v>
      </c>
      <c r="G19" s="72"/>
      <c r="H19" s="127"/>
      <c r="I19" s="118"/>
      <c r="J19" s="118"/>
      <c r="K19" s="72" t="s">
        <v>95</v>
      </c>
    </row>
    <row r="20" spans="1:11">
      <c r="A20" s="123"/>
      <c r="B20" s="122" t="s">
        <v>72</v>
      </c>
      <c r="C20" s="122"/>
      <c r="D20" s="118">
        <f>SUM(D12:D19)</f>
        <v>501</v>
      </c>
      <c r="E20" s="118">
        <f>SUM(E12:E19)</f>
        <v>187</v>
      </c>
      <c r="F20" s="144">
        <f>E20/D20</f>
        <v>0.37325349301397204</v>
      </c>
      <c r="G20" s="72"/>
      <c r="H20" s="118"/>
      <c r="I20" s="72"/>
      <c r="J20" s="118"/>
      <c r="K20" s="72" t="s">
        <v>95</v>
      </c>
    </row>
    <row r="21" spans="1:11">
      <c r="A21" s="109"/>
      <c r="B21" s="110"/>
      <c r="C21" s="110"/>
      <c r="D21" s="89"/>
      <c r="E21" s="89"/>
      <c r="F21" s="129"/>
      <c r="G21" s="130"/>
      <c r="H21" s="89"/>
      <c r="I21" s="89"/>
      <c r="J21" s="89"/>
      <c r="K21" s="89"/>
    </row>
    <row r="22" spans="1:11">
      <c r="A22" s="109"/>
      <c r="B22" s="110"/>
      <c r="C22" s="110"/>
      <c r="D22" s="89"/>
      <c r="E22" s="89"/>
      <c r="F22" s="129"/>
      <c r="G22" s="130"/>
      <c r="H22" s="89"/>
      <c r="I22" s="89"/>
      <c r="J22" s="89"/>
      <c r="K22" s="89"/>
    </row>
    <row r="23" spans="1:11">
      <c r="A23" s="109"/>
      <c r="B23" s="110"/>
      <c r="C23" s="110"/>
      <c r="D23" s="89"/>
      <c r="E23" s="89"/>
      <c r="F23" s="129"/>
      <c r="G23" s="130"/>
      <c r="H23" s="89"/>
      <c r="I23" s="89"/>
      <c r="J23" s="89"/>
      <c r="K23" s="89"/>
    </row>
    <row r="24" spans="1:11">
      <c r="A24" s="27" t="s">
        <v>140</v>
      </c>
    </row>
    <row r="25" spans="1:11">
      <c r="A25" s="27" t="s">
        <v>163</v>
      </c>
    </row>
    <row r="26" spans="1:11">
      <c r="A26" s="27" t="s">
        <v>141</v>
      </c>
    </row>
    <row r="27" spans="1:11">
      <c r="A27" s="27" t="s">
        <v>142</v>
      </c>
    </row>
    <row r="28" spans="1:11">
      <c r="A28" s="27"/>
    </row>
    <row r="29" spans="1:11">
      <c r="A29" s="207" t="s">
        <v>31</v>
      </c>
      <c r="B29" s="208" t="s">
        <v>39</v>
      </c>
      <c r="C29" s="124"/>
      <c r="D29" s="209" t="s">
        <v>197</v>
      </c>
      <c r="E29" s="209" t="s">
        <v>198</v>
      </c>
      <c r="F29" s="207" t="s">
        <v>41</v>
      </c>
      <c r="G29" s="207" t="s">
        <v>47</v>
      </c>
      <c r="H29" s="207"/>
      <c r="I29" s="207"/>
      <c r="J29" s="207"/>
      <c r="K29" s="207"/>
    </row>
    <row r="30" spans="1:11" ht="63">
      <c r="A30" s="207"/>
      <c r="B30" s="207"/>
      <c r="C30" s="125" t="s">
        <v>179</v>
      </c>
      <c r="D30" s="210"/>
      <c r="E30" s="210"/>
      <c r="F30" s="207"/>
      <c r="G30" s="118" t="s">
        <v>42</v>
      </c>
      <c r="H30" s="118" t="s">
        <v>43</v>
      </c>
      <c r="I30" s="118" t="s">
        <v>44</v>
      </c>
      <c r="J30" s="121" t="s">
        <v>45</v>
      </c>
      <c r="K30" s="121" t="s">
        <v>46</v>
      </c>
    </row>
    <row r="31" spans="1:11">
      <c r="A31" s="207"/>
      <c r="B31" s="207"/>
      <c r="C31" s="132"/>
      <c r="D31" s="211"/>
      <c r="E31" s="211"/>
      <c r="F31" s="207"/>
      <c r="G31" s="122" t="s">
        <v>51</v>
      </c>
      <c r="H31" s="122" t="s">
        <v>48</v>
      </c>
      <c r="I31" s="122" t="s">
        <v>49</v>
      </c>
      <c r="J31" s="122" t="s">
        <v>50</v>
      </c>
      <c r="K31" s="122" t="s">
        <v>59</v>
      </c>
    </row>
    <row r="32" spans="1:11">
      <c r="A32" s="58"/>
      <c r="B32" s="37" t="s">
        <v>74</v>
      </c>
      <c r="C32" s="107"/>
      <c r="D32" s="107"/>
      <c r="E32" s="107"/>
      <c r="F32" s="205"/>
      <c r="G32" s="205"/>
      <c r="H32" s="205"/>
      <c r="I32" s="205"/>
      <c r="J32" s="205"/>
      <c r="K32" s="205"/>
    </row>
    <row r="33" spans="1:11">
      <c r="A33" s="60"/>
      <c r="B33" s="28" t="s">
        <v>75</v>
      </c>
      <c r="C33" s="108"/>
      <c r="D33" s="108"/>
      <c r="E33" s="108"/>
      <c r="F33" s="206"/>
      <c r="G33" s="206"/>
      <c r="H33" s="206"/>
      <c r="I33" s="206"/>
      <c r="J33" s="206"/>
      <c r="K33" s="206"/>
    </row>
    <row r="34" spans="1:11">
      <c r="A34" s="123">
        <v>1</v>
      </c>
      <c r="B34" s="28" t="s">
        <v>61</v>
      </c>
      <c r="C34" s="122" t="s">
        <v>119</v>
      </c>
      <c r="D34" s="122">
        <v>39</v>
      </c>
      <c r="E34" s="122">
        <v>35</v>
      </c>
      <c r="F34" s="128">
        <f>E34/D34</f>
        <v>0.89743589743589747</v>
      </c>
      <c r="G34" s="72" t="s">
        <v>95</v>
      </c>
      <c r="H34" s="122"/>
      <c r="I34" s="72"/>
      <c r="J34" s="122"/>
      <c r="K34" s="122"/>
    </row>
    <row r="35" spans="1:11">
      <c r="A35" s="58">
        <v>2</v>
      </c>
      <c r="B35" s="140" t="s">
        <v>76</v>
      </c>
      <c r="C35" s="122" t="s">
        <v>122</v>
      </c>
      <c r="D35" s="122">
        <v>32</v>
      </c>
      <c r="E35" s="122">
        <v>21</v>
      </c>
      <c r="F35" s="128">
        <f t="shared" ref="F35:F37" si="0">E35/D35</f>
        <v>0.65625</v>
      </c>
      <c r="G35" s="72"/>
      <c r="H35" s="122"/>
      <c r="I35" s="72" t="s">
        <v>95</v>
      </c>
      <c r="J35" s="122"/>
      <c r="K35" s="122"/>
    </row>
    <row r="36" spans="1:11">
      <c r="A36" s="58">
        <v>3</v>
      </c>
      <c r="B36" s="140" t="s">
        <v>66</v>
      </c>
      <c r="C36" s="122" t="s">
        <v>133</v>
      </c>
      <c r="D36" s="122">
        <v>37</v>
      </c>
      <c r="E36" s="122">
        <v>32</v>
      </c>
      <c r="F36" s="128">
        <f t="shared" si="0"/>
        <v>0.86486486486486491</v>
      </c>
      <c r="G36" s="72" t="s">
        <v>95</v>
      </c>
      <c r="H36" s="122"/>
      <c r="I36" s="122"/>
      <c r="J36" s="122"/>
      <c r="K36" s="122"/>
    </row>
    <row r="37" spans="1:11">
      <c r="A37" s="123">
        <v>4</v>
      </c>
      <c r="B37" s="141" t="s">
        <v>77</v>
      </c>
      <c r="C37" s="122" t="s">
        <v>135</v>
      </c>
      <c r="D37" s="122">
        <v>15</v>
      </c>
      <c r="E37" s="122">
        <v>15</v>
      </c>
      <c r="F37" s="128">
        <f t="shared" si="0"/>
        <v>1</v>
      </c>
      <c r="G37" s="72" t="s">
        <v>95</v>
      </c>
      <c r="H37" s="122"/>
      <c r="I37" s="122"/>
      <c r="J37" s="122"/>
      <c r="K37" s="122"/>
    </row>
    <row r="38" spans="1:11" s="80" customFormat="1">
      <c r="A38" s="109"/>
      <c r="B38" s="135"/>
      <c r="D38" s="79"/>
      <c r="E38" s="79"/>
      <c r="F38" s="129"/>
      <c r="G38" s="92"/>
      <c r="H38" s="79"/>
      <c r="I38" s="79"/>
      <c r="J38" s="79"/>
      <c r="K38" s="79"/>
    </row>
    <row r="39" spans="1:11" s="80" customFormat="1">
      <c r="A39" s="109"/>
      <c r="B39" s="135"/>
      <c r="D39" s="79"/>
      <c r="E39" s="79"/>
      <c r="F39" s="129"/>
      <c r="G39" s="92"/>
      <c r="H39" s="79"/>
      <c r="I39" s="79"/>
      <c r="J39" s="79"/>
      <c r="K39" s="79"/>
    </row>
    <row r="40" spans="1:11" s="80" customFormat="1">
      <c r="A40" s="109"/>
      <c r="B40" s="135"/>
      <c r="D40" s="79"/>
      <c r="E40" s="79"/>
      <c r="F40" s="129"/>
      <c r="G40" s="92"/>
      <c r="H40" s="79"/>
      <c r="I40" s="79"/>
      <c r="J40" s="79"/>
      <c r="K40" s="79"/>
    </row>
    <row r="41" spans="1:11" s="80" customFormat="1">
      <c r="A41" s="109"/>
      <c r="B41" s="135"/>
      <c r="D41" s="79"/>
      <c r="E41" s="79"/>
      <c r="F41" s="129"/>
      <c r="G41" s="92"/>
      <c r="H41" s="79"/>
      <c r="I41" s="79"/>
      <c r="J41" s="79"/>
      <c r="K41" s="79"/>
    </row>
    <row r="42" spans="1:11" s="80" customFormat="1">
      <c r="A42" s="109"/>
      <c r="B42" s="135"/>
      <c r="D42" s="79"/>
      <c r="E42" s="79"/>
      <c r="F42" s="129"/>
      <c r="G42" s="92"/>
      <c r="H42" s="79"/>
      <c r="I42" s="79"/>
      <c r="J42" s="79"/>
      <c r="K42" s="79"/>
    </row>
    <row r="43" spans="1:11" s="80" customFormat="1">
      <c r="A43" s="109"/>
      <c r="B43" s="135"/>
      <c r="D43" s="79"/>
      <c r="E43" s="79"/>
      <c r="F43" s="129"/>
      <c r="G43" s="92"/>
      <c r="H43" s="79"/>
      <c r="I43" s="79"/>
      <c r="J43" s="79"/>
      <c r="K43" s="79"/>
    </row>
    <row r="44" spans="1:11" s="80" customFormat="1">
      <c r="A44" s="109"/>
      <c r="B44" s="135"/>
      <c r="D44" s="79"/>
      <c r="E44" s="79"/>
      <c r="F44" s="129"/>
      <c r="G44" s="92"/>
      <c r="H44" s="79"/>
      <c r="I44" s="79"/>
      <c r="J44" s="79"/>
      <c r="K44" s="79"/>
    </row>
    <row r="45" spans="1:11" s="80" customFormat="1">
      <c r="A45" s="109"/>
      <c r="B45" s="135"/>
      <c r="D45" s="79"/>
      <c r="E45" s="79"/>
      <c r="F45" s="129"/>
      <c r="G45" s="92"/>
      <c r="H45" s="79"/>
      <c r="I45" s="79"/>
      <c r="J45" s="79"/>
      <c r="K45" s="79"/>
    </row>
    <row r="46" spans="1:11">
      <c r="A46" s="27" t="s">
        <v>140</v>
      </c>
    </row>
    <row r="47" spans="1:11">
      <c r="A47" s="27" t="s">
        <v>163</v>
      </c>
    </row>
    <row r="48" spans="1:11">
      <c r="A48" s="27" t="s">
        <v>141</v>
      </c>
    </row>
    <row r="49" spans="1:11">
      <c r="A49" s="27" t="s">
        <v>142</v>
      </c>
    </row>
    <row r="50" spans="1:11" ht="21" customHeight="1">
      <c r="A50" s="207" t="s">
        <v>31</v>
      </c>
      <c r="B50" s="208" t="s">
        <v>39</v>
      </c>
      <c r="C50" s="124"/>
      <c r="D50" s="209" t="s">
        <v>197</v>
      </c>
      <c r="E50" s="209" t="s">
        <v>198</v>
      </c>
      <c r="F50" s="207" t="s">
        <v>41</v>
      </c>
      <c r="G50" s="207" t="s">
        <v>47</v>
      </c>
      <c r="H50" s="207"/>
      <c r="I50" s="207"/>
      <c r="J50" s="207"/>
      <c r="K50" s="207"/>
    </row>
    <row r="51" spans="1:11" ht="63">
      <c r="A51" s="207"/>
      <c r="B51" s="207"/>
      <c r="C51" s="125" t="s">
        <v>179</v>
      </c>
      <c r="D51" s="210"/>
      <c r="E51" s="210"/>
      <c r="F51" s="207"/>
      <c r="G51" s="118" t="s">
        <v>42</v>
      </c>
      <c r="H51" s="118" t="s">
        <v>43</v>
      </c>
      <c r="I51" s="118" t="s">
        <v>44</v>
      </c>
      <c r="J51" s="121" t="s">
        <v>45</v>
      </c>
      <c r="K51" s="121" t="s">
        <v>46</v>
      </c>
    </row>
    <row r="52" spans="1:11">
      <c r="A52" s="207"/>
      <c r="B52" s="207"/>
      <c r="C52" s="132"/>
      <c r="D52" s="211"/>
      <c r="E52" s="211"/>
      <c r="F52" s="207"/>
      <c r="G52" s="122" t="s">
        <v>51</v>
      </c>
      <c r="H52" s="122" t="s">
        <v>48</v>
      </c>
      <c r="I52" s="122" t="s">
        <v>49</v>
      </c>
      <c r="J52" s="122" t="s">
        <v>50</v>
      </c>
      <c r="K52" s="122" t="s">
        <v>59</v>
      </c>
    </row>
    <row r="53" spans="1:11">
      <c r="A53" s="254">
        <v>5</v>
      </c>
      <c r="B53" s="140" t="s">
        <v>183</v>
      </c>
      <c r="C53" s="132" t="s">
        <v>181</v>
      </c>
      <c r="D53" s="126">
        <v>23</v>
      </c>
      <c r="E53" s="126">
        <v>15</v>
      </c>
      <c r="F53" s="133">
        <f>E53/D53</f>
        <v>0.65217391304347827</v>
      </c>
      <c r="G53" s="72"/>
      <c r="H53" s="120"/>
      <c r="I53" s="72" t="s">
        <v>95</v>
      </c>
      <c r="J53" s="120"/>
      <c r="K53" s="120"/>
    </row>
    <row r="54" spans="1:11">
      <c r="A54" s="255"/>
      <c r="B54" s="140" t="s">
        <v>184</v>
      </c>
      <c r="C54" s="132" t="s">
        <v>182</v>
      </c>
      <c r="D54" s="126">
        <v>9</v>
      </c>
      <c r="E54" s="126">
        <v>8</v>
      </c>
      <c r="F54" s="133">
        <f t="shared" ref="F54:F57" si="1">E54/D54</f>
        <v>0.88888888888888884</v>
      </c>
      <c r="G54" s="72" t="s">
        <v>95</v>
      </c>
      <c r="H54" s="120"/>
      <c r="I54" s="120"/>
      <c r="J54" s="120"/>
      <c r="K54" s="120"/>
    </row>
    <row r="55" spans="1:11">
      <c r="A55" s="256"/>
      <c r="B55" s="140" t="s">
        <v>185</v>
      </c>
      <c r="C55" s="120" t="s">
        <v>186</v>
      </c>
      <c r="D55" s="120">
        <v>6</v>
      </c>
      <c r="E55" s="120">
        <v>3</v>
      </c>
      <c r="F55" s="133">
        <f t="shared" si="1"/>
        <v>0.5</v>
      </c>
      <c r="G55" s="134"/>
      <c r="H55" s="134"/>
      <c r="I55" s="72"/>
      <c r="J55" s="72" t="s">
        <v>95</v>
      </c>
      <c r="K55" s="120"/>
    </row>
    <row r="56" spans="1:11">
      <c r="A56" s="123"/>
      <c r="B56" s="122" t="s">
        <v>88</v>
      </c>
      <c r="C56" s="122"/>
      <c r="D56" s="136">
        <f>D34+D35+D36+D37+D53+D54+D55</f>
        <v>161</v>
      </c>
      <c r="E56" s="136">
        <f>E34+E35+E36+E37+E53+E54+E55</f>
        <v>129</v>
      </c>
      <c r="F56" s="133">
        <f t="shared" si="1"/>
        <v>0.80124223602484468</v>
      </c>
      <c r="G56" s="72" t="s">
        <v>95</v>
      </c>
      <c r="H56" s="122"/>
      <c r="I56" s="122"/>
      <c r="J56" s="122"/>
      <c r="K56" s="122"/>
    </row>
    <row r="57" spans="1:11">
      <c r="A57" s="123"/>
      <c r="B57" s="122" t="s">
        <v>89</v>
      </c>
      <c r="C57" s="122"/>
      <c r="D57" s="136">
        <f>D20+D56</f>
        <v>662</v>
      </c>
      <c r="E57" s="136">
        <f>E20+E56</f>
        <v>316</v>
      </c>
      <c r="F57" s="133">
        <f t="shared" si="1"/>
        <v>0.4773413897280967</v>
      </c>
      <c r="G57" s="72"/>
      <c r="H57" s="72"/>
      <c r="I57" s="122"/>
      <c r="J57" s="122"/>
      <c r="K57" s="72" t="s">
        <v>95</v>
      </c>
    </row>
    <row r="58" spans="1:11">
      <c r="A58" s="27"/>
    </row>
    <row r="59" spans="1:11">
      <c r="A59" s="27"/>
    </row>
    <row r="60" spans="1:11">
      <c r="A60" s="27"/>
    </row>
    <row r="61" spans="1:11">
      <c r="A61" s="27"/>
    </row>
    <row r="62" spans="1:11">
      <c r="A62" s="27"/>
    </row>
    <row r="63" spans="1:11">
      <c r="A63" s="27"/>
    </row>
    <row r="64" spans="1:11">
      <c r="A64" s="27"/>
    </row>
    <row r="65" spans="1:11">
      <c r="A65" s="27"/>
    </row>
    <row r="66" spans="1:11">
      <c r="A66" s="27"/>
    </row>
    <row r="67" spans="1:11">
      <c r="A67" s="27"/>
    </row>
    <row r="68" spans="1:11">
      <c r="A68" s="27"/>
      <c r="B68" s="26" t="s">
        <v>166</v>
      </c>
      <c r="E68" s="131">
        <f>D57</f>
        <v>662</v>
      </c>
      <c r="F68" s="26" t="s">
        <v>168</v>
      </c>
    </row>
    <row r="69" spans="1:11">
      <c r="A69" s="27"/>
      <c r="B69" s="26" t="s">
        <v>167</v>
      </c>
      <c r="E69" s="131">
        <f>E57</f>
        <v>316</v>
      </c>
      <c r="F69" s="26" t="s">
        <v>168</v>
      </c>
    </row>
    <row r="70" spans="1:11">
      <c r="A70" s="27"/>
    </row>
    <row r="71" spans="1:11">
      <c r="A71" s="27"/>
    </row>
    <row r="72" spans="1:11">
      <c r="A72" s="27"/>
    </row>
    <row r="73" spans="1:11">
      <c r="A73" s="27"/>
      <c r="D73" s="118" t="s">
        <v>169</v>
      </c>
      <c r="E73" s="118" t="s">
        <v>47</v>
      </c>
      <c r="F73" s="118" t="s">
        <v>170</v>
      </c>
    </row>
    <row r="74" spans="1:11">
      <c r="A74" s="27"/>
      <c r="D74" s="118" t="s">
        <v>42</v>
      </c>
      <c r="E74" s="118" t="s">
        <v>173</v>
      </c>
      <c r="F74" s="118">
        <v>5</v>
      </c>
    </row>
    <row r="75" spans="1:11">
      <c r="A75" s="27"/>
      <c r="D75" s="118" t="s">
        <v>42</v>
      </c>
      <c r="E75" s="118" t="s">
        <v>175</v>
      </c>
      <c r="F75" s="118">
        <v>4</v>
      </c>
    </row>
    <row r="76" spans="1:11">
      <c r="A76" s="27"/>
      <c r="D76" s="118" t="s">
        <v>44</v>
      </c>
      <c r="E76" s="118" t="s">
        <v>174</v>
      </c>
      <c r="F76" s="118">
        <v>3</v>
      </c>
    </row>
    <row r="77" spans="1:11">
      <c r="A77" s="27"/>
      <c r="D77" s="118" t="s">
        <v>171</v>
      </c>
      <c r="E77" s="118" t="s">
        <v>176</v>
      </c>
      <c r="F77" s="118">
        <v>2</v>
      </c>
    </row>
    <row r="78" spans="1:11">
      <c r="A78" s="27"/>
      <c r="D78" s="118" t="s">
        <v>172</v>
      </c>
      <c r="E78" s="118" t="s">
        <v>177</v>
      </c>
      <c r="F78" s="118">
        <v>1</v>
      </c>
    </row>
    <row r="79" spans="1:11">
      <c r="A79" s="27"/>
    </row>
    <row r="80" spans="1:11" ht="26.25">
      <c r="B80" s="71" t="s">
        <v>91</v>
      </c>
      <c r="C80" s="71"/>
      <c r="D80" s="71"/>
      <c r="E80" s="71"/>
      <c r="F80" s="71"/>
      <c r="G80" s="71"/>
      <c r="H80" s="71"/>
      <c r="I80" s="71"/>
      <c r="J80" s="71"/>
      <c r="K80" s="71"/>
    </row>
    <row r="81" spans="1:14" ht="26.25">
      <c r="B81" s="71" t="s">
        <v>201</v>
      </c>
      <c r="C81" s="71"/>
      <c r="D81" s="71"/>
      <c r="E81" s="71"/>
      <c r="F81" s="71"/>
      <c r="G81" s="71"/>
      <c r="H81" s="71"/>
      <c r="I81" s="71"/>
      <c r="J81" s="71"/>
      <c r="K81" s="71"/>
    </row>
    <row r="82" spans="1:14" ht="26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</row>
    <row r="83" spans="1:14" ht="26.25">
      <c r="A83" s="71"/>
      <c r="B83" s="71"/>
      <c r="C83" s="71"/>
      <c r="D83" s="71"/>
      <c r="E83" s="71"/>
      <c r="F83" s="71" t="s">
        <v>92</v>
      </c>
      <c r="G83" s="71"/>
      <c r="H83" s="71"/>
      <c r="I83" s="71"/>
      <c r="J83" s="71"/>
      <c r="K83" s="71"/>
      <c r="L83" s="71"/>
      <c r="M83" s="71"/>
      <c r="N83" s="71"/>
    </row>
    <row r="84" spans="1:14" ht="26.25">
      <c r="A84" s="71"/>
      <c r="B84" s="71"/>
      <c r="C84" s="71"/>
      <c r="D84" s="71"/>
      <c r="E84" s="71"/>
      <c r="F84" s="71"/>
      <c r="G84" s="71" t="s">
        <v>187</v>
      </c>
      <c r="H84" s="71"/>
      <c r="I84" s="71"/>
      <c r="J84" s="71"/>
      <c r="K84" s="71"/>
      <c r="L84" s="71"/>
      <c r="M84" s="71"/>
      <c r="N84" s="71"/>
    </row>
    <row r="85" spans="1:14" ht="26.25">
      <c r="A85" s="71"/>
      <c r="B85" s="71"/>
      <c r="C85" s="71"/>
      <c r="D85" s="71"/>
      <c r="E85" s="71"/>
      <c r="F85" s="71" t="s">
        <v>93</v>
      </c>
      <c r="G85" s="71"/>
      <c r="H85" s="71"/>
      <c r="I85" s="71"/>
      <c r="J85" s="71"/>
      <c r="K85" s="71"/>
      <c r="L85" s="71"/>
      <c r="M85" s="71"/>
      <c r="N85" s="71"/>
    </row>
    <row r="86" spans="1:14" ht="26.25">
      <c r="A86" s="71"/>
      <c r="B86" s="71"/>
      <c r="C86" s="71"/>
      <c r="D86" s="71"/>
      <c r="E86" s="71"/>
      <c r="F86" s="71" t="s">
        <v>94</v>
      </c>
      <c r="G86" s="71"/>
      <c r="H86" s="71"/>
      <c r="I86" s="71"/>
      <c r="J86" s="71"/>
      <c r="K86" s="71"/>
      <c r="L86" s="71"/>
      <c r="M86" s="71"/>
      <c r="N86" s="71"/>
    </row>
    <row r="87" spans="1:14" ht="26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</row>
    <row r="88" spans="1:14" ht="26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</row>
    <row r="89" spans="1:14" ht="26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</row>
    <row r="90" spans="1:14" ht="26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</row>
    <row r="91" spans="1:14" ht="26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</row>
    <row r="92" spans="1:14" ht="26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</row>
    <row r="93" spans="1:14" ht="26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</row>
    <row r="94" spans="1:14" ht="26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</row>
    <row r="95" spans="1:14" ht="26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</row>
    <row r="96" spans="1:14" ht="26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</row>
  </sheetData>
  <mergeCells count="39">
    <mergeCell ref="G7:K7"/>
    <mergeCell ref="A7:A9"/>
    <mergeCell ref="B7:B9"/>
    <mergeCell ref="D7:D9"/>
    <mergeCell ref="E7:E9"/>
    <mergeCell ref="F7:F9"/>
    <mergeCell ref="D29:D31"/>
    <mergeCell ref="E29:E31"/>
    <mergeCell ref="F29:F31"/>
    <mergeCell ref="G29:K29"/>
    <mergeCell ref="F10:F11"/>
    <mergeCell ref="G10:G11"/>
    <mergeCell ref="H10:H11"/>
    <mergeCell ref="I10:I11"/>
    <mergeCell ref="J10:J11"/>
    <mergeCell ref="K10:K11"/>
    <mergeCell ref="D12:D18"/>
    <mergeCell ref="F12:F18"/>
    <mergeCell ref="F50:F52"/>
    <mergeCell ref="G50:K50"/>
    <mergeCell ref="A12:A13"/>
    <mergeCell ref="B12:B13"/>
    <mergeCell ref="A14:A15"/>
    <mergeCell ref="B14:B15"/>
    <mergeCell ref="A17:A18"/>
    <mergeCell ref="B17:B18"/>
    <mergeCell ref="F32:F33"/>
    <mergeCell ref="G32:G33"/>
    <mergeCell ref="H32:H33"/>
    <mergeCell ref="I32:I33"/>
    <mergeCell ref="J32:J33"/>
    <mergeCell ref="K32:K33"/>
    <mergeCell ref="A29:A31"/>
    <mergeCell ref="B29:B31"/>
    <mergeCell ref="A53:A55"/>
    <mergeCell ref="A50:A52"/>
    <mergeCell ref="B50:B52"/>
    <mergeCell ref="D50:D52"/>
    <mergeCell ref="E50:E5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02"/>
  <sheetViews>
    <sheetView tabSelected="1" workbookViewId="0">
      <selection activeCell="K55" sqref="K55"/>
    </sheetView>
  </sheetViews>
  <sheetFormatPr defaultColWidth="9" defaultRowHeight="21"/>
  <cols>
    <col min="1" max="1" width="6.85546875" style="26" customWidth="1"/>
    <col min="2" max="2" width="23.7109375" style="26" bestFit="1" customWidth="1"/>
    <col min="3" max="3" width="10.28515625" style="26" bestFit="1" customWidth="1"/>
    <col min="4" max="4" width="7.85546875" style="26" bestFit="1" customWidth="1"/>
    <col min="5" max="5" width="6" style="26" bestFit="1" customWidth="1"/>
    <col min="6" max="6" width="7.42578125" style="26" bestFit="1" customWidth="1"/>
    <col min="7" max="8" width="6.28515625" style="26" bestFit="1" customWidth="1"/>
    <col min="9" max="9" width="4.85546875" style="26" bestFit="1" customWidth="1"/>
    <col min="10" max="12" width="6.28515625" style="26" bestFit="1" customWidth="1"/>
    <col min="13" max="13" width="8.85546875" style="26" bestFit="1" customWidth="1"/>
    <col min="14" max="14" width="5.28515625" style="26" customWidth="1"/>
    <col min="15" max="15" width="5.42578125" style="26" customWidth="1"/>
    <col min="16" max="16" width="5.7109375" style="26" customWidth="1"/>
    <col min="17" max="17" width="6.42578125" style="26" bestFit="1" customWidth="1"/>
    <col min="18" max="16384" width="9" style="26"/>
  </cols>
  <sheetData>
    <row r="1" spans="1:17" ht="20.25" customHeight="1">
      <c r="A1" s="212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>
      <c r="A2" s="27" t="s">
        <v>25</v>
      </c>
    </row>
    <row r="3" spans="1:17">
      <c r="A3" s="27" t="s">
        <v>30</v>
      </c>
    </row>
    <row r="4" spans="1:17" ht="9" customHeight="1">
      <c r="A4" s="27"/>
    </row>
    <row r="5" spans="1:17" ht="42.75" customHeight="1">
      <c r="A5" s="207" t="s">
        <v>31</v>
      </c>
      <c r="B5" s="208" t="s">
        <v>39</v>
      </c>
      <c r="C5" s="208" t="s">
        <v>96</v>
      </c>
      <c r="D5" s="207" t="s">
        <v>35</v>
      </c>
      <c r="E5" s="207"/>
      <c r="F5" s="207"/>
      <c r="G5" s="208" t="s">
        <v>57</v>
      </c>
      <c r="H5" s="208"/>
      <c r="I5" s="207" t="s">
        <v>47</v>
      </c>
      <c r="J5" s="207"/>
      <c r="K5" s="207"/>
      <c r="L5" s="207"/>
      <c r="M5" s="207"/>
    </row>
    <row r="6" spans="1:17" ht="63">
      <c r="A6" s="207"/>
      <c r="B6" s="207"/>
      <c r="C6" s="207"/>
      <c r="D6" s="116" t="s">
        <v>33</v>
      </c>
      <c r="E6" s="116" t="s">
        <v>52</v>
      </c>
      <c r="F6" s="115" t="s">
        <v>34</v>
      </c>
      <c r="G6" s="116" t="s">
        <v>40</v>
      </c>
      <c r="H6" s="115" t="s">
        <v>41</v>
      </c>
      <c r="I6" s="115" t="s">
        <v>42</v>
      </c>
      <c r="J6" s="115" t="s">
        <v>43</v>
      </c>
      <c r="K6" s="115" t="s">
        <v>44</v>
      </c>
      <c r="L6" s="116" t="s">
        <v>45</v>
      </c>
      <c r="M6" s="116" t="s">
        <v>46</v>
      </c>
    </row>
    <row r="7" spans="1:17">
      <c r="A7" s="207"/>
      <c r="B7" s="207"/>
      <c r="C7" s="207"/>
      <c r="D7" s="35" t="s">
        <v>38</v>
      </c>
      <c r="E7" s="36" t="s">
        <v>37</v>
      </c>
      <c r="F7" s="28" t="s">
        <v>36</v>
      </c>
      <c r="G7" s="28"/>
      <c r="H7" s="28"/>
      <c r="I7" s="117" t="s">
        <v>51</v>
      </c>
      <c r="J7" s="117" t="s">
        <v>48</v>
      </c>
      <c r="K7" s="117" t="s">
        <v>49</v>
      </c>
      <c r="L7" s="117" t="s">
        <v>50</v>
      </c>
      <c r="M7" s="117" t="s">
        <v>59</v>
      </c>
    </row>
    <row r="8" spans="1:17">
      <c r="A8" s="58"/>
      <c r="B8" s="37" t="s">
        <v>100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7">
      <c r="A9" s="60"/>
      <c r="B9" s="28" t="s">
        <v>54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</row>
    <row r="10" spans="1:17">
      <c r="A10" s="115">
        <v>1</v>
      </c>
      <c r="B10" s="28" t="s">
        <v>60</v>
      </c>
      <c r="C10" s="115" t="s">
        <v>123</v>
      </c>
      <c r="D10" s="28">
        <v>31</v>
      </c>
      <c r="E10" s="28"/>
      <c r="F10" s="28"/>
      <c r="G10" s="28"/>
      <c r="H10" s="39"/>
      <c r="I10" s="28"/>
      <c r="J10" s="28"/>
      <c r="K10" s="72"/>
      <c r="L10" s="28"/>
      <c r="M10" s="28"/>
    </row>
    <row r="11" spans="1:17">
      <c r="A11" s="73"/>
      <c r="B11" s="28"/>
      <c r="C11" s="117" t="s">
        <v>124</v>
      </c>
      <c r="D11" s="28">
        <v>31</v>
      </c>
      <c r="E11" s="28"/>
      <c r="F11" s="28"/>
      <c r="G11" s="28"/>
      <c r="H11" s="28"/>
      <c r="I11" s="28"/>
      <c r="J11" s="28"/>
      <c r="K11" s="28"/>
      <c r="L11" s="28"/>
      <c r="M11" s="28"/>
    </row>
    <row r="12" spans="1:17">
      <c r="A12" s="73"/>
      <c r="B12" s="28"/>
      <c r="C12" s="117" t="s">
        <v>125</v>
      </c>
      <c r="D12" s="28">
        <v>35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7">
      <c r="A13" s="73"/>
      <c r="B13" s="28"/>
      <c r="C13" s="117" t="s">
        <v>126</v>
      </c>
      <c r="D13" s="28">
        <v>36</v>
      </c>
      <c r="E13" s="28"/>
      <c r="F13" s="28"/>
      <c r="G13" s="28"/>
      <c r="H13" s="28"/>
      <c r="I13" s="28"/>
      <c r="J13" s="28"/>
      <c r="K13" s="28"/>
      <c r="L13" s="28"/>
      <c r="M13" s="28"/>
    </row>
    <row r="14" spans="1:17">
      <c r="A14" s="73"/>
      <c r="B14" s="28"/>
      <c r="C14" s="117" t="s">
        <v>127</v>
      </c>
      <c r="D14" s="28">
        <v>35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7">
      <c r="A15" s="28"/>
      <c r="B15" s="28"/>
      <c r="C15" s="117" t="s">
        <v>128</v>
      </c>
      <c r="D15" s="28">
        <v>31</v>
      </c>
      <c r="E15" s="28"/>
      <c r="F15" s="28"/>
      <c r="G15" s="28"/>
      <c r="H15" s="28"/>
      <c r="I15" s="28"/>
      <c r="J15" s="28"/>
      <c r="K15" s="28"/>
      <c r="L15" s="28"/>
      <c r="M15" s="28"/>
    </row>
    <row r="16" spans="1:17">
      <c r="A16" s="28"/>
      <c r="B16" s="28"/>
      <c r="C16" s="117" t="s">
        <v>129</v>
      </c>
      <c r="D16" s="28">
        <v>36</v>
      </c>
      <c r="E16" s="28"/>
      <c r="F16" s="28"/>
      <c r="G16" s="28"/>
      <c r="H16" s="28"/>
      <c r="I16" s="28"/>
      <c r="J16" s="28"/>
      <c r="K16" s="28"/>
      <c r="L16" s="28"/>
      <c r="M16" s="28"/>
    </row>
    <row r="17" spans="1:17">
      <c r="A17" s="28"/>
      <c r="B17" s="28"/>
      <c r="C17" s="117" t="s">
        <v>130</v>
      </c>
      <c r="D17" s="28">
        <v>22</v>
      </c>
      <c r="E17" s="28"/>
      <c r="F17" s="28"/>
      <c r="G17" s="28"/>
      <c r="H17" s="28"/>
      <c r="I17" s="28"/>
      <c r="J17" s="28"/>
      <c r="K17" s="28"/>
      <c r="L17" s="28"/>
      <c r="M17" s="28"/>
    </row>
    <row r="18" spans="1:17">
      <c r="A18" s="262" t="s">
        <v>99</v>
      </c>
      <c r="B18" s="263"/>
      <c r="C18" s="117"/>
      <c r="D18" s="28">
        <f>SUM(D10:D17)</f>
        <v>257</v>
      </c>
      <c r="E18" s="28">
        <f>SUM(E10:E17)</f>
        <v>0</v>
      </c>
      <c r="F18" s="28">
        <f>SUM(F10:F17)</f>
        <v>0</v>
      </c>
      <c r="G18" s="28">
        <f>SUM(G10:G17)</f>
        <v>0</v>
      </c>
      <c r="H18" s="28">
        <f>SUM(H10:H17)</f>
        <v>0</v>
      </c>
      <c r="I18" s="28"/>
      <c r="J18" s="28"/>
      <c r="K18" s="28"/>
      <c r="L18" s="28"/>
      <c r="M18" s="28"/>
    </row>
    <row r="19" spans="1:17">
      <c r="A19" s="79"/>
      <c r="B19" s="79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7">
      <c r="A20" s="79"/>
      <c r="B20" s="79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7">
      <c r="A21" s="79"/>
      <c r="B21" s="79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7" ht="26.25">
      <c r="A22" s="212" t="s">
        <v>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7">
      <c r="A23" s="27" t="s">
        <v>25</v>
      </c>
    </row>
    <row r="24" spans="1:17">
      <c r="A24" s="27" t="s">
        <v>30</v>
      </c>
    </row>
    <row r="25" spans="1:17" ht="21" customHeight="1">
      <c r="A25" s="27"/>
    </row>
    <row r="26" spans="1:17" ht="42" customHeight="1">
      <c r="A26" s="207" t="s">
        <v>31</v>
      </c>
      <c r="B26" s="208" t="s">
        <v>39</v>
      </c>
      <c r="C26" s="208" t="s">
        <v>96</v>
      </c>
      <c r="D26" s="207" t="s">
        <v>35</v>
      </c>
      <c r="E26" s="207"/>
      <c r="F26" s="207"/>
      <c r="G26" s="208" t="s">
        <v>57</v>
      </c>
      <c r="H26" s="208"/>
      <c r="I26" s="207" t="s">
        <v>47</v>
      </c>
      <c r="J26" s="207"/>
      <c r="K26" s="207"/>
      <c r="L26" s="207"/>
      <c r="M26" s="207"/>
    </row>
    <row r="27" spans="1:17" ht="63">
      <c r="A27" s="207"/>
      <c r="B27" s="207"/>
      <c r="C27" s="207"/>
      <c r="D27" s="116" t="s">
        <v>33</v>
      </c>
      <c r="E27" s="116" t="s">
        <v>52</v>
      </c>
      <c r="F27" s="115" t="s">
        <v>34</v>
      </c>
      <c r="G27" s="116" t="s">
        <v>40</v>
      </c>
      <c r="H27" s="115" t="s">
        <v>41</v>
      </c>
      <c r="I27" s="115" t="s">
        <v>42</v>
      </c>
      <c r="J27" s="115" t="s">
        <v>43</v>
      </c>
      <c r="K27" s="115" t="s">
        <v>44</v>
      </c>
      <c r="L27" s="116" t="s">
        <v>45</v>
      </c>
      <c r="M27" s="116" t="s">
        <v>46</v>
      </c>
    </row>
    <row r="28" spans="1:17">
      <c r="A28" s="207"/>
      <c r="B28" s="207"/>
      <c r="C28" s="207"/>
      <c r="D28" s="35" t="s">
        <v>38</v>
      </c>
      <c r="E28" s="36" t="s">
        <v>37</v>
      </c>
      <c r="F28" s="28" t="s">
        <v>36</v>
      </c>
      <c r="G28" s="28"/>
      <c r="H28" s="28"/>
      <c r="I28" s="117" t="s">
        <v>51</v>
      </c>
      <c r="J28" s="117" t="s">
        <v>48</v>
      </c>
      <c r="K28" s="117" t="s">
        <v>49</v>
      </c>
      <c r="L28" s="117" t="s">
        <v>50</v>
      </c>
      <c r="M28" s="117" t="s">
        <v>59</v>
      </c>
    </row>
    <row r="29" spans="1:17">
      <c r="A29" s="58"/>
      <c r="B29" s="37" t="s">
        <v>53</v>
      </c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</row>
    <row r="30" spans="1:17">
      <c r="A30" s="60"/>
      <c r="B30" s="28" t="s">
        <v>54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17">
      <c r="A31" s="58">
        <v>2</v>
      </c>
      <c r="B31" s="28" t="s">
        <v>61</v>
      </c>
      <c r="C31" s="115" t="s">
        <v>101</v>
      </c>
      <c r="D31" s="30">
        <v>42</v>
      </c>
      <c r="E31" s="82">
        <v>4</v>
      </c>
      <c r="F31" s="82">
        <f t="shared" ref="F31:F38" si="0">D31-E31</f>
        <v>38</v>
      </c>
      <c r="G31" s="82">
        <v>42</v>
      </c>
      <c r="H31" s="83">
        <f t="shared" ref="H31:H39" si="1">G31/F31</f>
        <v>1.1052631578947369</v>
      </c>
      <c r="I31" s="97" t="s">
        <v>95</v>
      </c>
      <c r="J31" s="82"/>
      <c r="K31" s="82"/>
      <c r="L31" s="28"/>
      <c r="M31" s="28"/>
    </row>
    <row r="32" spans="1:17">
      <c r="A32" s="60"/>
      <c r="B32" s="31"/>
      <c r="C32" s="41" t="s">
        <v>102</v>
      </c>
      <c r="D32" s="32">
        <v>28</v>
      </c>
      <c r="E32" s="84"/>
      <c r="F32" s="84"/>
      <c r="G32" s="84"/>
      <c r="H32" s="83" t="e">
        <f t="shared" si="1"/>
        <v>#DIV/0!</v>
      </c>
      <c r="I32" s="97"/>
      <c r="J32" s="84"/>
      <c r="K32" s="84"/>
      <c r="L32" s="31"/>
      <c r="M32" s="31"/>
    </row>
    <row r="33" spans="1:17">
      <c r="A33" s="60"/>
      <c r="B33" s="31"/>
      <c r="C33" s="41" t="s">
        <v>103</v>
      </c>
      <c r="D33" s="32">
        <v>28</v>
      </c>
      <c r="E33" s="84">
        <v>6</v>
      </c>
      <c r="F33" s="84">
        <f t="shared" si="0"/>
        <v>22</v>
      </c>
      <c r="G33" s="84">
        <v>55</v>
      </c>
      <c r="H33" s="83">
        <f t="shared" si="1"/>
        <v>2.5</v>
      </c>
      <c r="I33" s="97" t="s">
        <v>95</v>
      </c>
      <c r="J33" s="84"/>
      <c r="K33" s="84"/>
      <c r="L33" s="31"/>
      <c r="M33" s="31"/>
    </row>
    <row r="34" spans="1:17" ht="21" customHeight="1">
      <c r="A34" s="114"/>
      <c r="B34" s="53" t="s">
        <v>62</v>
      </c>
      <c r="C34" s="115"/>
      <c r="D34" s="30">
        <f>SUM(D31:D33)</f>
        <v>98</v>
      </c>
      <c r="E34" s="82">
        <f t="shared" ref="E34:F34" si="2">E31+E33</f>
        <v>10</v>
      </c>
      <c r="F34" s="82">
        <f t="shared" si="2"/>
        <v>60</v>
      </c>
      <c r="G34" s="82">
        <f>G31+G33</f>
        <v>97</v>
      </c>
      <c r="H34" s="83">
        <f t="shared" si="1"/>
        <v>1.6166666666666667</v>
      </c>
      <c r="I34" s="97" t="s">
        <v>95</v>
      </c>
      <c r="J34" s="82"/>
      <c r="K34" s="82"/>
      <c r="L34" s="28"/>
      <c r="M34" s="28"/>
    </row>
    <row r="35" spans="1:17">
      <c r="A35" s="114">
        <v>3</v>
      </c>
      <c r="B35" s="28" t="s">
        <v>76</v>
      </c>
      <c r="C35" s="115" t="s">
        <v>104</v>
      </c>
      <c r="D35" s="30">
        <v>36</v>
      </c>
      <c r="E35" s="82">
        <v>8</v>
      </c>
      <c r="F35" s="82">
        <f t="shared" si="0"/>
        <v>28</v>
      </c>
      <c r="G35" s="82">
        <v>48</v>
      </c>
      <c r="H35" s="83">
        <f t="shared" si="1"/>
        <v>1.7142857142857142</v>
      </c>
      <c r="I35" s="82"/>
      <c r="J35" s="97" t="s">
        <v>95</v>
      </c>
      <c r="K35" s="82"/>
      <c r="L35" s="28"/>
      <c r="M35" s="28"/>
    </row>
    <row r="36" spans="1:17">
      <c r="A36" s="114"/>
      <c r="B36" s="28"/>
      <c r="C36" s="115" t="s">
        <v>105</v>
      </c>
      <c r="D36" s="30">
        <v>30</v>
      </c>
      <c r="E36" s="82"/>
      <c r="F36" s="82"/>
      <c r="G36" s="82"/>
      <c r="H36" s="83" t="e">
        <f t="shared" si="1"/>
        <v>#DIV/0!</v>
      </c>
      <c r="I36" s="82"/>
      <c r="J36" s="97"/>
      <c r="K36" s="82"/>
      <c r="L36" s="28"/>
      <c r="M36" s="28"/>
    </row>
    <row r="37" spans="1:17">
      <c r="A37" s="114"/>
      <c r="B37" s="28"/>
      <c r="C37" s="115" t="s">
        <v>106</v>
      </c>
      <c r="D37" s="30">
        <v>29</v>
      </c>
      <c r="E37" s="82"/>
      <c r="F37" s="82"/>
      <c r="G37" s="82"/>
      <c r="H37" s="83" t="e">
        <f t="shared" si="1"/>
        <v>#DIV/0!</v>
      </c>
      <c r="I37" s="82"/>
      <c r="J37" s="97"/>
      <c r="K37" s="82"/>
      <c r="L37" s="28"/>
      <c r="M37" s="28"/>
    </row>
    <row r="38" spans="1:17">
      <c r="A38" s="114"/>
      <c r="B38" s="28"/>
      <c r="C38" s="115" t="s">
        <v>107</v>
      </c>
      <c r="D38" s="30">
        <v>25</v>
      </c>
      <c r="E38" s="82">
        <v>0</v>
      </c>
      <c r="F38" s="82">
        <f t="shared" si="0"/>
        <v>25</v>
      </c>
      <c r="G38" s="82">
        <v>49</v>
      </c>
      <c r="H38" s="83">
        <f t="shared" si="1"/>
        <v>1.96</v>
      </c>
      <c r="I38" s="97" t="s">
        <v>95</v>
      </c>
      <c r="J38" s="82"/>
      <c r="K38" s="82"/>
      <c r="L38" s="28"/>
      <c r="M38" s="28"/>
    </row>
    <row r="39" spans="1:17">
      <c r="A39" s="114"/>
      <c r="B39" s="53" t="s">
        <v>63</v>
      </c>
      <c r="C39" s="115"/>
      <c r="D39" s="30">
        <f>SUM(D35:D38)</f>
        <v>120</v>
      </c>
      <c r="E39" s="82">
        <f t="shared" ref="E39:F39" si="3">E35+E38</f>
        <v>8</v>
      </c>
      <c r="F39" s="82">
        <f t="shared" si="3"/>
        <v>53</v>
      </c>
      <c r="G39" s="82">
        <f>G35+G38</f>
        <v>97</v>
      </c>
      <c r="H39" s="83">
        <f t="shared" si="1"/>
        <v>1.8301886792452831</v>
      </c>
      <c r="I39" s="97" t="s">
        <v>95</v>
      </c>
      <c r="J39" s="82"/>
      <c r="K39" s="82"/>
      <c r="L39" s="28"/>
      <c r="M39" s="28"/>
    </row>
    <row r="42" spans="1:17" ht="26.25">
      <c r="A42" s="212" t="s">
        <v>5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  <row r="43" spans="1:17">
      <c r="A43" s="27" t="s">
        <v>25</v>
      </c>
    </row>
    <row r="44" spans="1:17">
      <c r="A44" s="27" t="s">
        <v>30</v>
      </c>
    </row>
    <row r="45" spans="1:17">
      <c r="A45" s="27"/>
    </row>
    <row r="46" spans="1:17" ht="40.5" customHeight="1">
      <c r="A46" s="207" t="s">
        <v>31</v>
      </c>
      <c r="B46" s="208" t="s">
        <v>39</v>
      </c>
      <c r="C46" s="207" t="s">
        <v>32</v>
      </c>
      <c r="D46" s="207" t="s">
        <v>35</v>
      </c>
      <c r="E46" s="207"/>
      <c r="F46" s="207"/>
      <c r="G46" s="208" t="s">
        <v>57</v>
      </c>
      <c r="H46" s="208"/>
      <c r="I46" s="207" t="s">
        <v>47</v>
      </c>
      <c r="J46" s="207"/>
      <c r="K46" s="207"/>
      <c r="L46" s="207"/>
      <c r="M46" s="207"/>
    </row>
    <row r="47" spans="1:17" ht="63">
      <c r="A47" s="207"/>
      <c r="B47" s="207"/>
      <c r="C47" s="207"/>
      <c r="D47" s="116" t="s">
        <v>33</v>
      </c>
      <c r="E47" s="116" t="s">
        <v>52</v>
      </c>
      <c r="F47" s="115" t="s">
        <v>34</v>
      </c>
      <c r="G47" s="116" t="s">
        <v>40</v>
      </c>
      <c r="H47" s="115" t="s">
        <v>41</v>
      </c>
      <c r="I47" s="115" t="s">
        <v>42</v>
      </c>
      <c r="J47" s="115" t="s">
        <v>43</v>
      </c>
      <c r="K47" s="115" t="s">
        <v>44</v>
      </c>
      <c r="L47" s="116" t="s">
        <v>45</v>
      </c>
      <c r="M47" s="116" t="s">
        <v>46</v>
      </c>
    </row>
    <row r="48" spans="1:17">
      <c r="A48" s="207"/>
      <c r="B48" s="207"/>
      <c r="C48" s="207"/>
      <c r="D48" s="35" t="s">
        <v>38</v>
      </c>
      <c r="E48" s="36" t="s">
        <v>37</v>
      </c>
      <c r="F48" s="28" t="s">
        <v>36</v>
      </c>
      <c r="G48" s="28"/>
      <c r="H48" s="28"/>
      <c r="I48" s="117" t="s">
        <v>51</v>
      </c>
      <c r="J48" s="117" t="s">
        <v>48</v>
      </c>
      <c r="K48" s="117" t="s">
        <v>49</v>
      </c>
      <c r="L48" s="117" t="s">
        <v>50</v>
      </c>
      <c r="M48" s="117" t="s">
        <v>59</v>
      </c>
    </row>
    <row r="49" spans="1:17">
      <c r="A49" s="114">
        <v>4</v>
      </c>
      <c r="B49" s="28" t="s">
        <v>64</v>
      </c>
      <c r="C49" s="115" t="s">
        <v>108</v>
      </c>
      <c r="D49" s="30">
        <v>21</v>
      </c>
      <c r="E49" s="82">
        <v>4</v>
      </c>
      <c r="F49" s="82">
        <f>D49-E49</f>
        <v>17</v>
      </c>
      <c r="G49" s="82">
        <v>9</v>
      </c>
      <c r="H49" s="83">
        <f>G49/F49</f>
        <v>0.52941176470588236</v>
      </c>
      <c r="I49" s="82"/>
      <c r="J49" s="82"/>
      <c r="K49" s="82"/>
      <c r="L49" s="28"/>
      <c r="M49" s="72" t="s">
        <v>95</v>
      </c>
    </row>
    <row r="50" spans="1:17">
      <c r="A50" s="114"/>
      <c r="B50" s="28"/>
      <c r="C50" s="115" t="s">
        <v>109</v>
      </c>
      <c r="D50" s="30">
        <v>27</v>
      </c>
      <c r="E50" s="82">
        <v>4</v>
      </c>
      <c r="F50" s="82">
        <f>D50-E50</f>
        <v>23</v>
      </c>
      <c r="G50" s="82">
        <v>24</v>
      </c>
      <c r="H50" s="83">
        <f>G50/F50</f>
        <v>1.0434782608695652</v>
      </c>
      <c r="I50" s="97" t="s">
        <v>95</v>
      </c>
      <c r="J50" s="82"/>
      <c r="K50" s="82"/>
      <c r="L50" s="28"/>
      <c r="M50" s="28"/>
    </row>
    <row r="51" spans="1:17">
      <c r="A51" s="114"/>
      <c r="B51" s="53" t="s">
        <v>65</v>
      </c>
      <c r="C51" s="115"/>
      <c r="D51" s="30">
        <f>SUM(D49:D50)</f>
        <v>48</v>
      </c>
      <c r="E51" s="82">
        <f t="shared" ref="E51:G51" si="4">E49+E50</f>
        <v>8</v>
      </c>
      <c r="F51" s="82">
        <f t="shared" si="4"/>
        <v>40</v>
      </c>
      <c r="G51" s="82">
        <f t="shared" si="4"/>
        <v>33</v>
      </c>
      <c r="H51" s="83">
        <f>G51/F51</f>
        <v>0.82499999999999996</v>
      </c>
      <c r="I51" s="82"/>
      <c r="J51" s="82"/>
      <c r="K51" s="97" t="s">
        <v>95</v>
      </c>
      <c r="L51" s="28"/>
      <c r="M51" s="28"/>
    </row>
    <row r="52" spans="1:17">
      <c r="A52" s="114">
        <v>5</v>
      </c>
      <c r="B52" s="28" t="s">
        <v>66</v>
      </c>
      <c r="C52" s="115" t="s">
        <v>110</v>
      </c>
      <c r="D52" s="30">
        <v>29</v>
      </c>
      <c r="E52" s="82">
        <v>0</v>
      </c>
      <c r="F52" s="82">
        <f t="shared" ref="F52:F56" si="5">D52-E52</f>
        <v>29</v>
      </c>
      <c r="G52" s="82">
        <v>58</v>
      </c>
      <c r="H52" s="83">
        <f t="shared" ref="H52:H57" si="6">G52/F52</f>
        <v>2</v>
      </c>
      <c r="I52" s="97" t="s">
        <v>95</v>
      </c>
      <c r="J52" s="82"/>
      <c r="K52" s="82"/>
      <c r="L52" s="28"/>
      <c r="M52" s="28"/>
    </row>
    <row r="53" spans="1:17">
      <c r="A53" s="114"/>
      <c r="B53" s="28"/>
      <c r="C53" s="115" t="s">
        <v>111</v>
      </c>
      <c r="D53" s="30">
        <v>30</v>
      </c>
      <c r="E53" s="82"/>
      <c r="F53" s="82"/>
      <c r="G53" s="82"/>
      <c r="H53" s="83" t="e">
        <f t="shared" si="6"/>
        <v>#DIV/0!</v>
      </c>
      <c r="I53" s="97"/>
      <c r="J53" s="82"/>
      <c r="K53" s="82"/>
      <c r="L53" s="28"/>
      <c r="M53" s="28"/>
    </row>
    <row r="54" spans="1:17">
      <c r="A54" s="114"/>
      <c r="B54" s="28"/>
      <c r="C54" s="115" t="s">
        <v>112</v>
      </c>
      <c r="D54" s="30">
        <v>31</v>
      </c>
      <c r="E54" s="82"/>
      <c r="F54" s="82"/>
      <c r="G54" s="82"/>
      <c r="H54" s="83" t="e">
        <f t="shared" si="6"/>
        <v>#DIV/0!</v>
      </c>
      <c r="I54" s="97"/>
      <c r="J54" s="82"/>
      <c r="K54" s="82"/>
      <c r="L54" s="28"/>
      <c r="M54" s="28"/>
    </row>
    <row r="55" spans="1:17">
      <c r="A55" s="114"/>
      <c r="B55" s="28"/>
      <c r="C55" s="115" t="s">
        <v>113</v>
      </c>
      <c r="D55" s="30">
        <v>29</v>
      </c>
      <c r="E55" s="82">
        <v>2</v>
      </c>
      <c r="F55" s="82">
        <f t="shared" si="5"/>
        <v>27</v>
      </c>
      <c r="G55" s="82">
        <v>55</v>
      </c>
      <c r="H55" s="83">
        <f t="shared" si="6"/>
        <v>2.0370370370370372</v>
      </c>
      <c r="I55" s="97" t="s">
        <v>95</v>
      </c>
      <c r="J55" s="82"/>
      <c r="K55" s="82"/>
      <c r="L55" s="28"/>
      <c r="M55" s="28"/>
    </row>
    <row r="56" spans="1:17">
      <c r="A56" s="114"/>
      <c r="B56" s="28"/>
      <c r="C56" s="115" t="s">
        <v>136</v>
      </c>
      <c r="D56" s="30">
        <v>3</v>
      </c>
      <c r="E56" s="82">
        <v>2</v>
      </c>
      <c r="F56" s="82">
        <f t="shared" si="5"/>
        <v>1</v>
      </c>
      <c r="G56" s="82">
        <v>55</v>
      </c>
      <c r="H56" s="83">
        <f t="shared" si="6"/>
        <v>55</v>
      </c>
      <c r="I56" s="97" t="s">
        <v>95</v>
      </c>
      <c r="J56" s="82"/>
      <c r="K56" s="82"/>
      <c r="L56" s="28"/>
      <c r="M56" s="28"/>
    </row>
    <row r="57" spans="1:17">
      <c r="A57" s="114"/>
      <c r="B57" s="53" t="s">
        <v>67</v>
      </c>
      <c r="C57" s="115"/>
      <c r="D57" s="30">
        <f>SUM(D52:D56)</f>
        <v>122</v>
      </c>
      <c r="E57" s="82">
        <f t="shared" ref="E57:F57" si="7">E52+E55</f>
        <v>2</v>
      </c>
      <c r="F57" s="82">
        <f t="shared" si="7"/>
        <v>56</v>
      </c>
      <c r="G57" s="82">
        <f>G52+G55</f>
        <v>113</v>
      </c>
      <c r="H57" s="83">
        <f t="shared" si="6"/>
        <v>2.0178571428571428</v>
      </c>
      <c r="I57" s="97" t="s">
        <v>95</v>
      </c>
      <c r="J57" s="82"/>
      <c r="K57" s="82"/>
      <c r="L57" s="28"/>
      <c r="M57" s="28"/>
    </row>
    <row r="58" spans="1:17">
      <c r="A58" s="27"/>
    </row>
    <row r="59" spans="1:17">
      <c r="A59" s="27"/>
    </row>
    <row r="60" spans="1:17">
      <c r="A60" s="27"/>
    </row>
    <row r="61" spans="1:17">
      <c r="A61" s="27"/>
    </row>
    <row r="62" spans="1:17" ht="26.25">
      <c r="A62" s="212" t="s">
        <v>5</v>
      </c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</row>
    <row r="63" spans="1:17">
      <c r="A63" s="27" t="s">
        <v>25</v>
      </c>
    </row>
    <row r="64" spans="1:17">
      <c r="A64" s="27" t="s">
        <v>30</v>
      </c>
    </row>
    <row r="65" spans="1:13">
      <c r="A65" s="27"/>
    </row>
    <row r="66" spans="1:13">
      <c r="A66" s="207" t="s">
        <v>31</v>
      </c>
      <c r="B66" s="208" t="s">
        <v>39</v>
      </c>
      <c r="C66" s="207" t="s">
        <v>32</v>
      </c>
      <c r="D66" s="207" t="s">
        <v>35</v>
      </c>
      <c r="E66" s="207"/>
      <c r="F66" s="207"/>
      <c r="G66" s="208" t="s">
        <v>57</v>
      </c>
      <c r="H66" s="208"/>
      <c r="I66" s="207" t="s">
        <v>47</v>
      </c>
      <c r="J66" s="207"/>
      <c r="K66" s="207"/>
      <c r="L66" s="207"/>
      <c r="M66" s="207"/>
    </row>
    <row r="67" spans="1:13" ht="63">
      <c r="A67" s="207"/>
      <c r="B67" s="207"/>
      <c r="C67" s="207"/>
      <c r="D67" s="116" t="s">
        <v>33</v>
      </c>
      <c r="E67" s="116" t="s">
        <v>52</v>
      </c>
      <c r="F67" s="115" t="s">
        <v>34</v>
      </c>
      <c r="G67" s="116" t="s">
        <v>40</v>
      </c>
      <c r="H67" s="115" t="s">
        <v>41</v>
      </c>
      <c r="I67" s="115" t="s">
        <v>42</v>
      </c>
      <c r="J67" s="115" t="s">
        <v>43</v>
      </c>
      <c r="K67" s="115" t="s">
        <v>44</v>
      </c>
      <c r="L67" s="116" t="s">
        <v>45</v>
      </c>
      <c r="M67" s="116" t="s">
        <v>46</v>
      </c>
    </row>
    <row r="68" spans="1:13">
      <c r="A68" s="207"/>
      <c r="B68" s="207"/>
      <c r="C68" s="207"/>
      <c r="D68" s="35" t="s">
        <v>38</v>
      </c>
      <c r="E68" s="36" t="s">
        <v>37</v>
      </c>
      <c r="F68" s="28" t="s">
        <v>36</v>
      </c>
      <c r="G68" s="28"/>
      <c r="H68" s="28"/>
      <c r="I68" s="117" t="s">
        <v>51</v>
      </c>
      <c r="J68" s="117" t="s">
        <v>48</v>
      </c>
      <c r="K68" s="117" t="s">
        <v>49</v>
      </c>
      <c r="L68" s="117" t="s">
        <v>50</v>
      </c>
      <c r="M68" s="117" t="s">
        <v>59</v>
      </c>
    </row>
    <row r="69" spans="1:13">
      <c r="A69" s="114">
        <v>6</v>
      </c>
      <c r="B69" s="28" t="s">
        <v>58</v>
      </c>
      <c r="C69" s="115" t="s">
        <v>114</v>
      </c>
      <c r="D69" s="30">
        <v>12</v>
      </c>
      <c r="E69" s="82">
        <v>13</v>
      </c>
      <c r="F69" s="82">
        <f>D69-E69</f>
        <v>-1</v>
      </c>
      <c r="G69" s="82">
        <v>8</v>
      </c>
      <c r="H69" s="83">
        <f>G69/F69</f>
        <v>-8</v>
      </c>
      <c r="I69" s="82"/>
      <c r="J69" s="28"/>
      <c r="K69" s="72" t="s">
        <v>95</v>
      </c>
      <c r="L69" s="28"/>
      <c r="M69" s="28"/>
    </row>
    <row r="70" spans="1:13">
      <c r="A70" s="114"/>
      <c r="B70" s="28"/>
      <c r="C70" s="115" t="s">
        <v>137</v>
      </c>
      <c r="D70" s="30">
        <v>36</v>
      </c>
      <c r="E70" s="82">
        <v>3</v>
      </c>
      <c r="F70" s="82">
        <f>D70-E70</f>
        <v>33</v>
      </c>
      <c r="G70" s="82">
        <v>27</v>
      </c>
      <c r="H70" s="83">
        <f>G70/F70</f>
        <v>0.81818181818181823</v>
      </c>
      <c r="I70" s="82"/>
      <c r="J70" s="72" t="s">
        <v>95</v>
      </c>
      <c r="K70" s="28"/>
      <c r="L70" s="28"/>
      <c r="M70" s="28"/>
    </row>
    <row r="71" spans="1:13">
      <c r="A71" s="114"/>
      <c r="B71" s="28"/>
      <c r="C71" s="115" t="s">
        <v>138</v>
      </c>
      <c r="D71" s="30">
        <v>10</v>
      </c>
      <c r="E71" s="82">
        <v>0</v>
      </c>
      <c r="F71" s="82">
        <f>D71-E71</f>
        <v>10</v>
      </c>
      <c r="G71" s="82">
        <v>10</v>
      </c>
      <c r="H71" s="83">
        <f>G71/F71</f>
        <v>1</v>
      </c>
      <c r="I71" s="97" t="s">
        <v>95</v>
      </c>
      <c r="J71" s="28"/>
      <c r="K71" s="28"/>
      <c r="L71" s="28"/>
      <c r="M71" s="28"/>
    </row>
    <row r="72" spans="1:13">
      <c r="A72" s="114"/>
      <c r="B72" s="53" t="s">
        <v>68</v>
      </c>
      <c r="C72" s="115"/>
      <c r="D72" s="30">
        <f>SUM(D69:D71)</f>
        <v>58</v>
      </c>
      <c r="E72" s="82">
        <f>E69+E70+E71</f>
        <v>16</v>
      </c>
      <c r="F72" s="82">
        <f>F69+F70+F71</f>
        <v>42</v>
      </c>
      <c r="G72" s="82">
        <f>G69+G70+G71</f>
        <v>45</v>
      </c>
      <c r="H72" s="83">
        <f>G72/F72</f>
        <v>1.0714285714285714</v>
      </c>
      <c r="I72" s="82"/>
      <c r="J72" s="72" t="s">
        <v>95</v>
      </c>
      <c r="K72" s="28"/>
      <c r="L72" s="28"/>
      <c r="M72" s="28"/>
    </row>
    <row r="73" spans="1:13">
      <c r="A73" s="213" t="s">
        <v>69</v>
      </c>
      <c r="B73" s="213"/>
      <c r="C73" s="115"/>
      <c r="D73" s="30">
        <f>D18+D34+D39+D51+D57+D72</f>
        <v>703</v>
      </c>
      <c r="E73" s="82" t="e">
        <f>ตัวบ่งชี้1.1!E51+ตัวบ่งชี้1.1!E54+ตัวบ่งชี้1.1!E57+ตัวบ่งชี้1.1!E59+#REF!+#REF!</f>
        <v>#REF!</v>
      </c>
      <c r="F73" s="82" t="e">
        <f>D73-E73</f>
        <v>#REF!</v>
      </c>
      <c r="G73" s="82" t="e">
        <f>ตัวบ่งชี้1.1!G51+ตัวบ่งชี้1.1!G54+ตัวบ่งชี้1.1!G57+ตัวบ่งชี้1.1!G59+#REF!+#REF!</f>
        <v>#REF!</v>
      </c>
      <c r="H73" s="83" t="e">
        <f>G73/F73</f>
        <v>#REF!</v>
      </c>
      <c r="I73" s="82"/>
      <c r="J73" s="72" t="s">
        <v>95</v>
      </c>
      <c r="K73" s="28"/>
      <c r="L73" s="28"/>
      <c r="M73" s="28"/>
    </row>
    <row r="74" spans="1:13" s="80" customFormat="1">
      <c r="A74" s="79"/>
      <c r="B74" s="79"/>
      <c r="C74" s="89"/>
      <c r="D74" s="90"/>
      <c r="E74" s="90"/>
      <c r="F74" s="90"/>
      <c r="G74" s="90"/>
      <c r="H74" s="91"/>
      <c r="J74" s="92"/>
    </row>
    <row r="75" spans="1:13" s="80" customFormat="1">
      <c r="A75" s="79"/>
      <c r="B75" s="79"/>
      <c r="C75" s="89"/>
      <c r="D75" s="90"/>
      <c r="E75" s="90"/>
      <c r="F75" s="90"/>
      <c r="G75" s="90"/>
      <c r="H75" s="91"/>
      <c r="J75" s="92"/>
    </row>
    <row r="76" spans="1:13">
      <c r="A76" s="79"/>
      <c r="B76" s="79"/>
      <c r="C76" s="89"/>
      <c r="D76" s="90"/>
      <c r="E76" s="90"/>
      <c r="F76" s="90"/>
      <c r="G76" s="90"/>
      <c r="H76" s="91"/>
      <c r="I76" s="80"/>
      <c r="J76" s="92"/>
      <c r="K76" s="80"/>
      <c r="L76" s="80"/>
      <c r="M76" s="80"/>
    </row>
    <row r="77" spans="1:13">
      <c r="A77" s="79"/>
      <c r="B77" s="79"/>
      <c r="C77" s="89"/>
      <c r="D77" s="90"/>
      <c r="E77" s="90"/>
      <c r="F77" s="90"/>
      <c r="G77" s="90"/>
      <c r="H77" s="91"/>
      <c r="I77" s="80"/>
      <c r="J77" s="92"/>
      <c r="K77" s="80"/>
      <c r="L77" s="80"/>
      <c r="M77" s="80"/>
    </row>
    <row r="78" spans="1:13">
      <c r="A78" s="79"/>
      <c r="B78" s="79"/>
      <c r="C78" s="89"/>
      <c r="D78" s="90"/>
      <c r="E78" s="90"/>
      <c r="F78" s="90"/>
      <c r="G78" s="90"/>
      <c r="H78" s="91"/>
      <c r="I78" s="80"/>
      <c r="J78" s="92"/>
      <c r="K78" s="80"/>
      <c r="L78" s="80"/>
      <c r="M78" s="80"/>
    </row>
    <row r="79" spans="1:13">
      <c r="A79" s="79"/>
      <c r="B79" s="79"/>
      <c r="C79" s="89"/>
      <c r="D79" s="90"/>
      <c r="E79" s="90"/>
      <c r="F79" s="90"/>
      <c r="G79" s="90"/>
      <c r="H79" s="91"/>
      <c r="I79" s="80"/>
      <c r="J79" s="92"/>
      <c r="K79" s="80"/>
      <c r="L79" s="80"/>
      <c r="M79" s="80"/>
    </row>
    <row r="80" spans="1:13">
      <c r="A80" s="79"/>
      <c r="B80" s="79"/>
      <c r="C80" s="89"/>
      <c r="D80" s="90"/>
      <c r="E80" s="90"/>
      <c r="F80" s="90"/>
      <c r="G80" s="90"/>
      <c r="H80" s="91"/>
      <c r="I80" s="80"/>
      <c r="J80" s="92"/>
      <c r="K80" s="80"/>
      <c r="L80" s="80"/>
      <c r="M80" s="80"/>
    </row>
    <row r="81" spans="1:17">
      <c r="A81" s="79"/>
      <c r="B81" s="79"/>
      <c r="C81" s="89"/>
      <c r="D81" s="90"/>
      <c r="E81" s="90"/>
      <c r="F81" s="90"/>
      <c r="G81" s="90"/>
      <c r="H81" s="91"/>
      <c r="I81" s="80"/>
      <c r="J81" s="92"/>
      <c r="K81" s="80"/>
      <c r="L81" s="80"/>
      <c r="M81" s="80"/>
    </row>
    <row r="82" spans="1:17" ht="26.25">
      <c r="A82" s="212" t="s">
        <v>5</v>
      </c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</row>
    <row r="83" spans="1:17">
      <c r="A83" s="27" t="s">
        <v>25</v>
      </c>
    </row>
    <row r="84" spans="1:17">
      <c r="A84" s="27" t="s">
        <v>30</v>
      </c>
    </row>
    <row r="85" spans="1:17" ht="41.25" customHeight="1">
      <c r="A85" s="207" t="s">
        <v>31</v>
      </c>
      <c r="B85" s="208" t="s">
        <v>39</v>
      </c>
      <c r="C85" s="207" t="s">
        <v>32</v>
      </c>
      <c r="D85" s="207" t="s">
        <v>35</v>
      </c>
      <c r="E85" s="207"/>
      <c r="F85" s="207"/>
      <c r="G85" s="208" t="s">
        <v>57</v>
      </c>
      <c r="H85" s="208"/>
      <c r="I85" s="207" t="s">
        <v>47</v>
      </c>
      <c r="J85" s="207"/>
      <c r="K85" s="207"/>
      <c r="L85" s="207"/>
      <c r="M85" s="207"/>
    </row>
    <row r="86" spans="1:17" ht="63">
      <c r="A86" s="207"/>
      <c r="B86" s="207"/>
      <c r="C86" s="207"/>
      <c r="D86" s="116" t="s">
        <v>33</v>
      </c>
      <c r="E86" s="116" t="s">
        <v>52</v>
      </c>
      <c r="F86" s="115" t="s">
        <v>34</v>
      </c>
      <c r="G86" s="116" t="s">
        <v>40</v>
      </c>
      <c r="H86" s="115" t="s">
        <v>41</v>
      </c>
      <c r="I86" s="115" t="s">
        <v>42</v>
      </c>
      <c r="J86" s="115" t="s">
        <v>43</v>
      </c>
      <c r="K86" s="115" t="s">
        <v>44</v>
      </c>
      <c r="L86" s="116" t="s">
        <v>45</v>
      </c>
      <c r="M86" s="116" t="s">
        <v>46</v>
      </c>
    </row>
    <row r="87" spans="1:17">
      <c r="A87" s="207"/>
      <c r="B87" s="207"/>
      <c r="C87" s="207"/>
      <c r="D87" s="35" t="s">
        <v>38</v>
      </c>
      <c r="E87" s="36" t="s">
        <v>37</v>
      </c>
      <c r="F87" s="28" t="s">
        <v>36</v>
      </c>
      <c r="G87" s="28"/>
      <c r="H87" s="28"/>
      <c r="I87" s="117" t="s">
        <v>51</v>
      </c>
      <c r="J87" s="117" t="s">
        <v>48</v>
      </c>
      <c r="K87" s="117" t="s">
        <v>49</v>
      </c>
      <c r="L87" s="117" t="s">
        <v>50</v>
      </c>
      <c r="M87" s="117" t="s">
        <v>59</v>
      </c>
    </row>
    <row r="88" spans="1:17">
      <c r="A88" s="58"/>
      <c r="B88" s="37" t="s">
        <v>100</v>
      </c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</row>
    <row r="89" spans="1:17">
      <c r="A89" s="60"/>
      <c r="B89" s="28" t="s">
        <v>55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</row>
    <row r="90" spans="1:17" ht="42">
      <c r="A90" s="58">
        <v>1</v>
      </c>
      <c r="B90" s="43" t="s">
        <v>70</v>
      </c>
      <c r="C90" s="115"/>
      <c r="D90" s="30"/>
      <c r="E90" s="30"/>
      <c r="F90" s="30"/>
      <c r="G90" s="30"/>
      <c r="H90" s="40"/>
      <c r="I90" s="28"/>
      <c r="J90" s="28"/>
      <c r="K90" s="28"/>
      <c r="L90" s="28"/>
      <c r="M90" s="28"/>
    </row>
    <row r="91" spans="1:17">
      <c r="A91" s="60"/>
      <c r="B91" s="28" t="s">
        <v>56</v>
      </c>
      <c r="C91" s="49" t="s">
        <v>115</v>
      </c>
      <c r="D91" s="30">
        <v>38</v>
      </c>
      <c r="E91" s="82">
        <v>7</v>
      </c>
      <c r="F91" s="82">
        <f t="shared" ref="F91:F92" si="8">D91-E91</f>
        <v>31</v>
      </c>
      <c r="G91" s="82">
        <v>23</v>
      </c>
      <c r="H91" s="83">
        <f t="shared" ref="H91:H93" si="9">G91/F91</f>
        <v>0.74193548387096775</v>
      </c>
      <c r="I91" s="28"/>
      <c r="J91" s="28"/>
      <c r="K91" s="72" t="s">
        <v>95</v>
      </c>
      <c r="L91" s="28"/>
      <c r="M91" s="28"/>
    </row>
    <row r="92" spans="1:17">
      <c r="A92" s="60"/>
      <c r="B92" s="31"/>
      <c r="C92" s="50" t="s">
        <v>116</v>
      </c>
      <c r="D92" s="32">
        <v>24</v>
      </c>
      <c r="E92" s="84">
        <v>7</v>
      </c>
      <c r="F92" s="84">
        <f t="shared" si="8"/>
        <v>17</v>
      </c>
      <c r="G92" s="84">
        <v>17</v>
      </c>
      <c r="H92" s="85">
        <f t="shared" si="9"/>
        <v>1</v>
      </c>
      <c r="I92" s="31"/>
      <c r="J92" s="72" t="s">
        <v>95</v>
      </c>
      <c r="K92" s="31"/>
      <c r="L92" s="31"/>
      <c r="M92" s="31"/>
    </row>
    <row r="93" spans="1:17">
      <c r="A93" s="114"/>
      <c r="B93" s="53" t="s">
        <v>71</v>
      </c>
      <c r="C93" s="81"/>
      <c r="D93" s="30">
        <f>SUM(D91:D92)</f>
        <v>62</v>
      </c>
      <c r="E93" s="82">
        <f>E91+E92</f>
        <v>14</v>
      </c>
      <c r="F93" s="82">
        <f>F91+F92</f>
        <v>48</v>
      </c>
      <c r="G93" s="82">
        <f>G91+G92</f>
        <v>40</v>
      </c>
      <c r="H93" s="83">
        <f t="shared" si="9"/>
        <v>0.83333333333333337</v>
      </c>
      <c r="I93" s="28"/>
      <c r="J93" s="28"/>
      <c r="K93" s="72" t="s">
        <v>95</v>
      </c>
      <c r="L93" s="28"/>
      <c r="M93" s="28"/>
    </row>
    <row r="94" spans="1:17">
      <c r="A94" s="214" t="s">
        <v>73</v>
      </c>
      <c r="B94" s="214"/>
      <c r="C94" s="81"/>
      <c r="D94" s="30">
        <f>D93</f>
        <v>62</v>
      </c>
      <c r="E94" s="82">
        <f>E93</f>
        <v>14</v>
      </c>
      <c r="F94" s="82">
        <f>F93</f>
        <v>48</v>
      </c>
      <c r="G94" s="82">
        <f>G93</f>
        <v>40</v>
      </c>
      <c r="H94" s="83">
        <f>H93</f>
        <v>0.83333333333333337</v>
      </c>
      <c r="I94" s="30"/>
      <c r="J94" s="28"/>
      <c r="K94" s="72" t="s">
        <v>95</v>
      </c>
      <c r="L94" s="28"/>
      <c r="M94" s="28"/>
    </row>
    <row r="95" spans="1:17" ht="21.75" thickBot="1">
      <c r="A95" s="215" t="s">
        <v>72</v>
      </c>
      <c r="B95" s="216"/>
      <c r="C95" s="86"/>
      <c r="D95" s="55">
        <f>D73+D94</f>
        <v>765</v>
      </c>
      <c r="E95" s="87" t="e">
        <f>#REF!+E34+E39+E51+E57+E72+E93</f>
        <v>#REF!</v>
      </c>
      <c r="F95" s="87" t="e">
        <f>#REF!+F34+F39+F51+F57+F72+F93</f>
        <v>#REF!</v>
      </c>
      <c r="G95" s="87" t="e">
        <f>#REF!+G34+G39+G51+G57+G72+G93</f>
        <v>#REF!</v>
      </c>
      <c r="H95" s="88" t="e">
        <f>G95/F95</f>
        <v>#REF!</v>
      </c>
      <c r="I95" s="52"/>
      <c r="J95" s="78" t="s">
        <v>95</v>
      </c>
      <c r="K95" s="52"/>
      <c r="L95" s="52"/>
      <c r="M95" s="52"/>
    </row>
    <row r="96" spans="1:17" ht="21.75" thickTop="1">
      <c r="A96" s="27"/>
    </row>
    <row r="97" spans="1:17">
      <c r="A97" s="27"/>
    </row>
    <row r="98" spans="1:17">
      <c r="A98" s="27"/>
    </row>
    <row r="99" spans="1:17">
      <c r="A99" s="27"/>
    </row>
    <row r="100" spans="1:17">
      <c r="A100" s="27"/>
    </row>
    <row r="101" spans="1:17" ht="26.25">
      <c r="A101" s="212" t="s">
        <v>5</v>
      </c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</row>
    <row r="102" spans="1:17">
      <c r="A102" s="27" t="s">
        <v>25</v>
      </c>
    </row>
    <row r="103" spans="1:17">
      <c r="A103" s="27" t="s">
        <v>30</v>
      </c>
    </row>
    <row r="104" spans="1:17">
      <c r="A104" s="27"/>
    </row>
    <row r="105" spans="1:17" ht="42" customHeight="1">
      <c r="A105" s="207" t="s">
        <v>31</v>
      </c>
      <c r="B105" s="208" t="s">
        <v>39</v>
      </c>
      <c r="C105" s="207" t="s">
        <v>32</v>
      </c>
      <c r="D105" s="207" t="s">
        <v>35</v>
      </c>
      <c r="E105" s="207"/>
      <c r="F105" s="207"/>
      <c r="G105" s="208" t="s">
        <v>57</v>
      </c>
      <c r="H105" s="208"/>
      <c r="I105" s="207" t="s">
        <v>47</v>
      </c>
      <c r="J105" s="207"/>
      <c r="K105" s="207"/>
      <c r="L105" s="207"/>
      <c r="M105" s="207"/>
    </row>
    <row r="106" spans="1:17" ht="63">
      <c r="A106" s="207"/>
      <c r="B106" s="207"/>
      <c r="C106" s="207"/>
      <c r="D106" s="116" t="s">
        <v>33</v>
      </c>
      <c r="E106" s="116" t="s">
        <v>52</v>
      </c>
      <c r="F106" s="115" t="s">
        <v>34</v>
      </c>
      <c r="G106" s="116" t="s">
        <v>40</v>
      </c>
      <c r="H106" s="115" t="s">
        <v>41</v>
      </c>
      <c r="I106" s="115" t="s">
        <v>42</v>
      </c>
      <c r="J106" s="115" t="s">
        <v>43</v>
      </c>
      <c r="K106" s="115" t="s">
        <v>44</v>
      </c>
      <c r="L106" s="116" t="s">
        <v>45</v>
      </c>
      <c r="M106" s="116" t="s">
        <v>46</v>
      </c>
    </row>
    <row r="107" spans="1:17" ht="21" customHeight="1">
      <c r="A107" s="207"/>
      <c r="B107" s="207"/>
      <c r="C107" s="207"/>
      <c r="D107" s="35" t="s">
        <v>38</v>
      </c>
      <c r="E107" s="36" t="s">
        <v>37</v>
      </c>
      <c r="F107" s="28" t="s">
        <v>36</v>
      </c>
      <c r="G107" s="28"/>
      <c r="H107" s="28"/>
      <c r="I107" s="117" t="s">
        <v>51</v>
      </c>
      <c r="J107" s="117" t="s">
        <v>48</v>
      </c>
      <c r="K107" s="117" t="s">
        <v>49</v>
      </c>
      <c r="L107" s="117" t="s">
        <v>50</v>
      </c>
      <c r="M107" s="117" t="s">
        <v>59</v>
      </c>
    </row>
    <row r="108" spans="1:17">
      <c r="A108" s="58"/>
      <c r="B108" s="37" t="s">
        <v>74</v>
      </c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</row>
    <row r="109" spans="1:17">
      <c r="A109" s="60"/>
      <c r="B109" s="28" t="s">
        <v>75</v>
      </c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</row>
    <row r="110" spans="1:17">
      <c r="A110" s="58">
        <v>1</v>
      </c>
      <c r="B110" s="217" t="s">
        <v>61</v>
      </c>
      <c r="C110" s="115" t="s">
        <v>117</v>
      </c>
      <c r="D110" s="30">
        <v>10</v>
      </c>
      <c r="E110" s="82">
        <v>7</v>
      </c>
      <c r="F110" s="82">
        <f t="shared" ref="F110:F119" si="10">D110-E110</f>
        <v>3</v>
      </c>
      <c r="G110" s="82">
        <v>28</v>
      </c>
      <c r="H110" s="83">
        <f t="shared" ref="H110:H120" si="11">G110/F110</f>
        <v>9.3333333333333339</v>
      </c>
      <c r="I110" s="72" t="s">
        <v>95</v>
      </c>
      <c r="J110" s="28"/>
      <c r="K110" s="28"/>
      <c r="L110" s="28"/>
      <c r="M110" s="28"/>
    </row>
    <row r="111" spans="1:17">
      <c r="A111" s="60"/>
      <c r="B111" s="218"/>
      <c r="C111" s="41" t="s">
        <v>118</v>
      </c>
      <c r="D111" s="32">
        <v>18</v>
      </c>
      <c r="E111" s="84"/>
      <c r="F111" s="84"/>
      <c r="G111" s="84"/>
      <c r="H111" s="83" t="e">
        <f t="shared" si="11"/>
        <v>#DIV/0!</v>
      </c>
      <c r="I111" s="72"/>
      <c r="J111" s="31"/>
      <c r="K111" s="31"/>
      <c r="L111" s="31"/>
      <c r="M111" s="31"/>
    </row>
    <row r="112" spans="1:17">
      <c r="A112" s="60"/>
      <c r="B112" s="218"/>
      <c r="C112" s="41" t="s">
        <v>119</v>
      </c>
      <c r="D112" s="32">
        <v>36</v>
      </c>
      <c r="E112" s="84">
        <v>1</v>
      </c>
      <c r="F112" s="84">
        <f t="shared" si="10"/>
        <v>35</v>
      </c>
      <c r="G112" s="84">
        <v>35</v>
      </c>
      <c r="H112" s="85">
        <f t="shared" si="11"/>
        <v>1</v>
      </c>
      <c r="I112" s="72" t="s">
        <v>95</v>
      </c>
      <c r="J112" s="31"/>
      <c r="K112" s="31"/>
      <c r="L112" s="31"/>
      <c r="M112" s="31"/>
    </row>
    <row r="113" spans="1:17">
      <c r="A113" s="70"/>
      <c r="B113" s="53" t="s">
        <v>62</v>
      </c>
      <c r="C113" s="115"/>
      <c r="D113" s="30">
        <f>SUM(D110:D112)</f>
        <v>64</v>
      </c>
      <c r="E113" s="82">
        <f t="shared" ref="E113:F113" si="12">E110+E112</f>
        <v>8</v>
      </c>
      <c r="F113" s="82">
        <f t="shared" si="12"/>
        <v>38</v>
      </c>
      <c r="G113" s="82">
        <f>G110+G112</f>
        <v>63</v>
      </c>
      <c r="H113" s="83">
        <f t="shared" si="11"/>
        <v>1.6578947368421053</v>
      </c>
      <c r="I113" s="97" t="s">
        <v>95</v>
      </c>
      <c r="J113" s="28"/>
      <c r="K113" s="28"/>
      <c r="L113" s="28"/>
      <c r="M113" s="28"/>
    </row>
    <row r="114" spans="1:17">
      <c r="A114" s="58">
        <v>2</v>
      </c>
      <c r="B114" s="219" t="s">
        <v>76</v>
      </c>
      <c r="C114" s="115" t="s">
        <v>120</v>
      </c>
      <c r="D114" s="30">
        <v>24</v>
      </c>
      <c r="E114" s="82">
        <v>4</v>
      </c>
      <c r="F114" s="82">
        <f t="shared" si="10"/>
        <v>20</v>
      </c>
      <c r="G114" s="82">
        <v>26</v>
      </c>
      <c r="H114" s="83">
        <f t="shared" si="11"/>
        <v>1.3</v>
      </c>
      <c r="I114" s="82"/>
      <c r="J114" s="28"/>
      <c r="K114" s="28"/>
      <c r="L114" s="72" t="s">
        <v>95</v>
      </c>
      <c r="M114" s="28"/>
    </row>
    <row r="115" spans="1:17">
      <c r="A115" s="60"/>
      <c r="B115" s="220"/>
      <c r="C115" s="115" t="s">
        <v>146</v>
      </c>
      <c r="D115" s="30">
        <v>3</v>
      </c>
      <c r="E115" s="82"/>
      <c r="F115" s="82"/>
      <c r="G115" s="82"/>
      <c r="H115" s="83" t="e">
        <f t="shared" si="11"/>
        <v>#DIV/0!</v>
      </c>
      <c r="I115" s="82"/>
      <c r="J115" s="28"/>
      <c r="K115" s="28"/>
      <c r="L115" s="72"/>
      <c r="M115" s="28"/>
    </row>
    <row r="116" spans="1:17">
      <c r="A116" s="60"/>
      <c r="B116" s="220"/>
      <c r="C116" s="115" t="s">
        <v>121</v>
      </c>
      <c r="D116" s="30">
        <v>21</v>
      </c>
      <c r="E116" s="82"/>
      <c r="F116" s="82"/>
      <c r="G116" s="82"/>
      <c r="H116" s="83" t="e">
        <f t="shared" si="11"/>
        <v>#DIV/0!</v>
      </c>
      <c r="I116" s="82"/>
      <c r="J116" s="28"/>
      <c r="K116" s="28"/>
      <c r="L116" s="72"/>
      <c r="M116" s="28"/>
    </row>
    <row r="117" spans="1:17">
      <c r="A117" s="60"/>
      <c r="B117" s="220"/>
      <c r="C117" s="115" t="s">
        <v>122</v>
      </c>
      <c r="D117" s="30">
        <v>17</v>
      </c>
      <c r="E117" s="82"/>
      <c r="F117" s="82"/>
      <c r="G117" s="82"/>
      <c r="H117" s="83" t="e">
        <f t="shared" si="11"/>
        <v>#DIV/0!</v>
      </c>
      <c r="I117" s="82"/>
      <c r="J117" s="28"/>
      <c r="K117" s="28"/>
      <c r="L117" s="72"/>
      <c r="M117" s="28"/>
    </row>
    <row r="118" spans="1:17">
      <c r="A118" s="60"/>
      <c r="B118" s="220"/>
      <c r="C118" s="115" t="s">
        <v>147</v>
      </c>
      <c r="D118" s="30">
        <v>4</v>
      </c>
      <c r="E118" s="82">
        <v>0</v>
      </c>
      <c r="F118" s="82">
        <f t="shared" si="10"/>
        <v>4</v>
      </c>
      <c r="G118" s="82">
        <v>21</v>
      </c>
      <c r="H118" s="83">
        <f t="shared" si="11"/>
        <v>5.25</v>
      </c>
      <c r="I118" s="97" t="s">
        <v>95</v>
      </c>
      <c r="J118" s="28"/>
      <c r="K118" s="28"/>
      <c r="L118" s="28"/>
      <c r="M118" s="28"/>
    </row>
    <row r="119" spans="1:17">
      <c r="A119" s="60"/>
      <c r="B119" s="113"/>
      <c r="C119" s="115" t="s">
        <v>136</v>
      </c>
      <c r="D119" s="30">
        <v>1</v>
      </c>
      <c r="E119" s="82">
        <v>0</v>
      </c>
      <c r="F119" s="82">
        <f t="shared" si="10"/>
        <v>1</v>
      </c>
      <c r="G119" s="82">
        <v>21</v>
      </c>
      <c r="H119" s="83">
        <f t="shared" si="11"/>
        <v>21</v>
      </c>
      <c r="I119" s="97" t="s">
        <v>95</v>
      </c>
      <c r="J119" s="28"/>
      <c r="K119" s="28"/>
      <c r="L119" s="28"/>
      <c r="M119" s="28"/>
    </row>
    <row r="120" spans="1:17">
      <c r="A120" s="70"/>
      <c r="B120" s="53" t="s">
        <v>63</v>
      </c>
      <c r="C120" s="115"/>
      <c r="D120" s="30">
        <f>SUM(D114:D119)</f>
        <v>70</v>
      </c>
      <c r="E120" s="82">
        <f t="shared" ref="E120:F120" si="13">E114+E118</f>
        <v>4</v>
      </c>
      <c r="F120" s="82">
        <f t="shared" si="13"/>
        <v>24</v>
      </c>
      <c r="G120" s="82">
        <f>G114+G118</f>
        <v>47</v>
      </c>
      <c r="H120" s="83">
        <f t="shared" si="11"/>
        <v>1.9583333333333333</v>
      </c>
      <c r="I120" s="82"/>
      <c r="J120" s="28"/>
      <c r="K120" s="72" t="s">
        <v>95</v>
      </c>
      <c r="L120" s="28"/>
      <c r="M120" s="28"/>
    </row>
    <row r="121" spans="1:17" ht="26.25">
      <c r="A121" s="212" t="s">
        <v>5</v>
      </c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</row>
    <row r="122" spans="1:17">
      <c r="A122" s="27" t="s">
        <v>25</v>
      </c>
    </row>
    <row r="123" spans="1:17">
      <c r="A123" s="27" t="s">
        <v>30</v>
      </c>
    </row>
    <row r="124" spans="1:17">
      <c r="A124" s="27"/>
    </row>
    <row r="125" spans="1:17" ht="39" customHeight="1">
      <c r="A125" s="207" t="s">
        <v>31</v>
      </c>
      <c r="B125" s="208" t="s">
        <v>39</v>
      </c>
      <c r="C125" s="207" t="s">
        <v>32</v>
      </c>
      <c r="D125" s="207" t="s">
        <v>35</v>
      </c>
      <c r="E125" s="207"/>
      <c r="F125" s="207"/>
      <c r="G125" s="208" t="s">
        <v>57</v>
      </c>
      <c r="H125" s="208"/>
      <c r="I125" s="207" t="s">
        <v>47</v>
      </c>
      <c r="J125" s="207"/>
      <c r="K125" s="207"/>
      <c r="L125" s="207"/>
      <c r="M125" s="207"/>
    </row>
    <row r="126" spans="1:17" ht="21" customHeight="1">
      <c r="A126" s="207"/>
      <c r="B126" s="207"/>
      <c r="C126" s="207"/>
      <c r="D126" s="116" t="s">
        <v>33</v>
      </c>
      <c r="E126" s="116" t="s">
        <v>52</v>
      </c>
      <c r="F126" s="115" t="s">
        <v>34</v>
      </c>
      <c r="G126" s="116" t="s">
        <v>40</v>
      </c>
      <c r="H126" s="115" t="s">
        <v>41</v>
      </c>
      <c r="I126" s="115" t="s">
        <v>42</v>
      </c>
      <c r="J126" s="115" t="s">
        <v>43</v>
      </c>
      <c r="K126" s="115" t="s">
        <v>44</v>
      </c>
      <c r="L126" s="116" t="s">
        <v>45</v>
      </c>
      <c r="M126" s="116" t="s">
        <v>46</v>
      </c>
    </row>
    <row r="127" spans="1:17">
      <c r="A127" s="207"/>
      <c r="B127" s="207"/>
      <c r="C127" s="207"/>
      <c r="D127" s="35" t="s">
        <v>38</v>
      </c>
      <c r="E127" s="36" t="s">
        <v>37</v>
      </c>
      <c r="F127" s="28" t="s">
        <v>36</v>
      </c>
      <c r="G127" s="28"/>
      <c r="H127" s="28"/>
      <c r="I127" s="117" t="s">
        <v>51</v>
      </c>
      <c r="J127" s="117" t="s">
        <v>48</v>
      </c>
      <c r="K127" s="117" t="s">
        <v>49</v>
      </c>
      <c r="L127" s="117" t="s">
        <v>50</v>
      </c>
      <c r="M127" s="117" t="s">
        <v>59</v>
      </c>
    </row>
    <row r="128" spans="1:17">
      <c r="A128" s="58"/>
      <c r="B128" s="37" t="s">
        <v>74</v>
      </c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</row>
    <row r="129" spans="1:17">
      <c r="A129" s="60"/>
      <c r="B129" s="28" t="s">
        <v>82</v>
      </c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</row>
    <row r="130" spans="1:17">
      <c r="A130" s="58">
        <v>3</v>
      </c>
      <c r="B130" s="217" t="s">
        <v>66</v>
      </c>
      <c r="C130" s="49" t="s">
        <v>132</v>
      </c>
      <c r="D130" s="30">
        <v>22</v>
      </c>
      <c r="E130" s="82">
        <v>0</v>
      </c>
      <c r="F130" s="82">
        <f t="shared" ref="F130:F136" si="14">D130-E130</f>
        <v>22</v>
      </c>
      <c r="G130" s="82">
        <v>23</v>
      </c>
      <c r="H130" s="83">
        <f t="shared" ref="H130:H142" si="15">G130/F130</f>
        <v>1.0454545454545454</v>
      </c>
      <c r="I130" s="97" t="s">
        <v>95</v>
      </c>
      <c r="J130" s="82"/>
      <c r="K130" s="28"/>
      <c r="L130" s="28"/>
      <c r="M130" s="28"/>
    </row>
    <row r="131" spans="1:17">
      <c r="A131" s="60"/>
      <c r="B131" s="218"/>
      <c r="C131" s="50" t="s">
        <v>148</v>
      </c>
      <c r="D131" s="32">
        <v>3</v>
      </c>
      <c r="E131" s="84"/>
      <c r="F131" s="84"/>
      <c r="G131" s="84"/>
      <c r="H131" s="83" t="e">
        <f t="shared" si="15"/>
        <v>#DIV/0!</v>
      </c>
      <c r="I131" s="97"/>
      <c r="J131" s="84"/>
      <c r="K131" s="31"/>
      <c r="L131" s="31"/>
      <c r="M131" s="31"/>
    </row>
    <row r="132" spans="1:17">
      <c r="A132" s="60"/>
      <c r="B132" s="218"/>
      <c r="C132" s="50" t="s">
        <v>133</v>
      </c>
      <c r="D132" s="32">
        <v>29</v>
      </c>
      <c r="E132" s="84"/>
      <c r="F132" s="84"/>
      <c r="G132" s="84"/>
      <c r="H132" s="83" t="e">
        <f t="shared" si="15"/>
        <v>#DIV/0!</v>
      </c>
      <c r="I132" s="97"/>
      <c r="J132" s="84"/>
      <c r="K132" s="31"/>
      <c r="L132" s="31"/>
      <c r="M132" s="31"/>
    </row>
    <row r="133" spans="1:17">
      <c r="A133" s="60"/>
      <c r="B133" s="218"/>
      <c r="C133" s="50" t="s">
        <v>149</v>
      </c>
      <c r="D133" s="32">
        <v>4</v>
      </c>
      <c r="E133" s="84">
        <v>1</v>
      </c>
      <c r="F133" s="84">
        <f t="shared" si="14"/>
        <v>3</v>
      </c>
      <c r="G133" s="84">
        <v>32</v>
      </c>
      <c r="H133" s="85">
        <f t="shared" si="15"/>
        <v>10.666666666666666</v>
      </c>
      <c r="I133" s="97" t="s">
        <v>95</v>
      </c>
      <c r="J133" s="84"/>
      <c r="K133" s="31"/>
      <c r="L133" s="31"/>
      <c r="M133" s="31"/>
    </row>
    <row r="134" spans="1:17">
      <c r="A134" s="60"/>
      <c r="B134" s="105"/>
      <c r="C134" s="50" t="s">
        <v>136</v>
      </c>
      <c r="D134" s="32">
        <v>1</v>
      </c>
      <c r="E134" s="84">
        <v>1</v>
      </c>
      <c r="F134" s="84">
        <f t="shared" si="14"/>
        <v>0</v>
      </c>
      <c r="G134" s="84">
        <v>32</v>
      </c>
      <c r="H134" s="85" t="e">
        <f t="shared" si="15"/>
        <v>#DIV/0!</v>
      </c>
      <c r="I134" s="97" t="s">
        <v>95</v>
      </c>
      <c r="J134" s="84"/>
      <c r="K134" s="31"/>
      <c r="L134" s="31"/>
      <c r="M134" s="31"/>
    </row>
    <row r="135" spans="1:17">
      <c r="A135" s="60"/>
      <c r="B135" s="61" t="s">
        <v>67</v>
      </c>
      <c r="C135" s="49"/>
      <c r="D135" s="30">
        <f>SUM(D130:D134)</f>
        <v>59</v>
      </c>
      <c r="E135" s="82">
        <f t="shared" ref="E135:F135" si="16">E130+E133</f>
        <v>1</v>
      </c>
      <c r="F135" s="82">
        <f t="shared" si="16"/>
        <v>25</v>
      </c>
      <c r="G135" s="82">
        <f>G130+G133</f>
        <v>55</v>
      </c>
      <c r="H135" s="83">
        <f t="shared" si="15"/>
        <v>2.2000000000000002</v>
      </c>
      <c r="I135" s="97" t="s">
        <v>95</v>
      </c>
      <c r="J135" s="82"/>
      <c r="K135" s="28"/>
      <c r="L135" s="28"/>
      <c r="M135" s="28"/>
    </row>
    <row r="136" spans="1:17">
      <c r="A136" s="58">
        <v>4</v>
      </c>
      <c r="B136" s="28" t="s">
        <v>64</v>
      </c>
      <c r="C136" s="49" t="s">
        <v>131</v>
      </c>
      <c r="D136" s="30">
        <v>18</v>
      </c>
      <c r="E136" s="82">
        <v>3</v>
      </c>
      <c r="F136" s="82">
        <f t="shared" si="14"/>
        <v>15</v>
      </c>
      <c r="G136" s="82">
        <v>30</v>
      </c>
      <c r="H136" s="83">
        <f t="shared" si="15"/>
        <v>2</v>
      </c>
      <c r="I136" s="97" t="s">
        <v>95</v>
      </c>
      <c r="J136" s="82"/>
      <c r="K136" s="28"/>
      <c r="L136" s="28"/>
      <c r="M136" s="28"/>
    </row>
    <row r="137" spans="1:17">
      <c r="A137" s="59"/>
      <c r="B137" s="53" t="s">
        <v>65</v>
      </c>
      <c r="C137" s="49"/>
      <c r="D137" s="30">
        <f>D136</f>
        <v>18</v>
      </c>
      <c r="E137" s="82" t="e">
        <f>E136+#REF!</f>
        <v>#REF!</v>
      </c>
      <c r="F137" s="82" t="e">
        <f>F136+#REF!</f>
        <v>#REF!</v>
      </c>
      <c r="G137" s="82" t="e">
        <f>G136+#REF!</f>
        <v>#REF!</v>
      </c>
      <c r="H137" s="83" t="e">
        <f t="shared" si="15"/>
        <v>#REF!</v>
      </c>
      <c r="I137" s="97" t="s">
        <v>95</v>
      </c>
      <c r="J137" s="82"/>
      <c r="K137" s="28"/>
      <c r="L137" s="28"/>
      <c r="M137" s="28"/>
    </row>
    <row r="138" spans="1:17">
      <c r="A138" s="58">
        <v>5</v>
      </c>
      <c r="B138" s="28" t="s">
        <v>77</v>
      </c>
      <c r="C138" s="49" t="s">
        <v>134</v>
      </c>
      <c r="D138" s="30">
        <v>29</v>
      </c>
      <c r="E138" s="82">
        <v>3</v>
      </c>
      <c r="F138" s="82">
        <f t="shared" ref="F138:F139" si="17">D138-E138</f>
        <v>26</v>
      </c>
      <c r="G138" s="82">
        <v>30</v>
      </c>
      <c r="H138" s="83">
        <f t="shared" si="15"/>
        <v>1.1538461538461537</v>
      </c>
      <c r="I138" s="97" t="s">
        <v>95</v>
      </c>
      <c r="J138" s="82"/>
      <c r="K138" s="28"/>
      <c r="L138" s="28"/>
      <c r="M138" s="28"/>
    </row>
    <row r="139" spans="1:17">
      <c r="A139" s="60"/>
      <c r="B139" s="28" t="s">
        <v>78</v>
      </c>
      <c r="C139" s="49" t="s">
        <v>150</v>
      </c>
      <c r="D139" s="30">
        <v>3</v>
      </c>
      <c r="E139" s="82">
        <v>0</v>
      </c>
      <c r="F139" s="82">
        <f t="shared" si="17"/>
        <v>3</v>
      </c>
      <c r="G139" s="82">
        <v>15</v>
      </c>
      <c r="H139" s="83">
        <f t="shared" si="15"/>
        <v>5</v>
      </c>
      <c r="I139" s="97" t="s">
        <v>95</v>
      </c>
      <c r="J139" s="82"/>
      <c r="K139" s="28"/>
      <c r="L139" s="28"/>
      <c r="M139" s="28"/>
    </row>
    <row r="140" spans="1:17">
      <c r="A140" s="60"/>
      <c r="B140" s="28"/>
      <c r="C140" s="49" t="s">
        <v>135</v>
      </c>
      <c r="D140" s="30">
        <v>12</v>
      </c>
      <c r="E140" s="30"/>
      <c r="F140" s="30"/>
      <c r="G140" s="30"/>
      <c r="H140" s="83" t="e">
        <f t="shared" si="15"/>
        <v>#DIV/0!</v>
      </c>
      <c r="I140" s="72"/>
      <c r="J140" s="28"/>
      <c r="K140" s="28"/>
      <c r="L140" s="28"/>
      <c r="M140" s="28"/>
    </row>
    <row r="141" spans="1:17">
      <c r="A141" s="60"/>
      <c r="B141" s="28"/>
      <c r="C141" s="49" t="s">
        <v>151</v>
      </c>
      <c r="D141" s="30">
        <v>3</v>
      </c>
      <c r="E141" s="30"/>
      <c r="F141" s="30"/>
      <c r="G141" s="30"/>
      <c r="H141" s="83" t="e">
        <f t="shared" si="15"/>
        <v>#DIV/0!</v>
      </c>
      <c r="I141" s="72"/>
      <c r="J141" s="28"/>
      <c r="K141" s="28"/>
      <c r="L141" s="28"/>
      <c r="M141" s="28"/>
    </row>
    <row r="142" spans="1:17">
      <c r="A142" s="59"/>
      <c r="B142" s="53" t="s">
        <v>79</v>
      </c>
      <c r="C142" s="49"/>
      <c r="D142" s="30">
        <f>SUM(D138:D141)</f>
        <v>47</v>
      </c>
      <c r="E142" s="30">
        <f t="shared" ref="E142:F142" si="18">E138+E139</f>
        <v>3</v>
      </c>
      <c r="F142" s="30">
        <f t="shared" si="18"/>
        <v>29</v>
      </c>
      <c r="G142" s="30">
        <f>G138+G139</f>
        <v>45</v>
      </c>
      <c r="H142" s="40">
        <f t="shared" si="15"/>
        <v>1.5517241379310345</v>
      </c>
      <c r="I142" s="72" t="s">
        <v>95</v>
      </c>
      <c r="J142" s="28"/>
      <c r="K142" s="28"/>
      <c r="L142" s="28"/>
      <c r="M142" s="28"/>
    </row>
    <row r="143" spans="1:17" ht="26.25">
      <c r="A143" s="212" t="s">
        <v>5</v>
      </c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</row>
    <row r="144" spans="1:17">
      <c r="A144" s="27" t="s">
        <v>25</v>
      </c>
    </row>
    <row r="145" spans="1:13">
      <c r="A145" s="27" t="s">
        <v>30</v>
      </c>
    </row>
    <row r="146" spans="1:13">
      <c r="A146" s="207" t="s">
        <v>31</v>
      </c>
      <c r="B146" s="208" t="s">
        <v>39</v>
      </c>
      <c r="C146" s="207" t="s">
        <v>32</v>
      </c>
      <c r="D146" s="207" t="s">
        <v>35</v>
      </c>
      <c r="E146" s="207"/>
      <c r="F146" s="207"/>
      <c r="G146" s="208" t="s">
        <v>57</v>
      </c>
      <c r="H146" s="208"/>
      <c r="I146" s="207" t="s">
        <v>47</v>
      </c>
      <c r="J146" s="207"/>
      <c r="K146" s="207"/>
      <c r="L146" s="207"/>
      <c r="M146" s="207"/>
    </row>
    <row r="147" spans="1:13" ht="63">
      <c r="A147" s="207"/>
      <c r="B147" s="207"/>
      <c r="C147" s="207"/>
      <c r="D147" s="116" t="s">
        <v>33</v>
      </c>
      <c r="E147" s="116" t="s">
        <v>52</v>
      </c>
      <c r="F147" s="115" t="s">
        <v>34</v>
      </c>
      <c r="G147" s="116" t="s">
        <v>40</v>
      </c>
      <c r="H147" s="115" t="s">
        <v>41</v>
      </c>
      <c r="I147" s="115" t="s">
        <v>42</v>
      </c>
      <c r="J147" s="115" t="s">
        <v>43</v>
      </c>
      <c r="K147" s="115" t="s">
        <v>44</v>
      </c>
      <c r="L147" s="116" t="s">
        <v>45</v>
      </c>
      <c r="M147" s="116" t="s">
        <v>46</v>
      </c>
    </row>
    <row r="148" spans="1:13">
      <c r="A148" s="207"/>
      <c r="B148" s="207"/>
      <c r="C148" s="207"/>
      <c r="D148" s="35" t="s">
        <v>38</v>
      </c>
      <c r="E148" s="36" t="s">
        <v>37</v>
      </c>
      <c r="F148" s="28" t="s">
        <v>36</v>
      </c>
      <c r="G148" s="28"/>
      <c r="H148" s="28"/>
      <c r="I148" s="117" t="s">
        <v>51</v>
      </c>
      <c r="J148" s="117" t="s">
        <v>48</v>
      </c>
      <c r="K148" s="117" t="s">
        <v>49</v>
      </c>
      <c r="L148" s="117" t="s">
        <v>50</v>
      </c>
      <c r="M148" s="117" t="s">
        <v>59</v>
      </c>
    </row>
    <row r="149" spans="1:13">
      <c r="A149" s="60">
        <v>6</v>
      </c>
      <c r="B149" s="220" t="s">
        <v>80</v>
      </c>
      <c r="C149" s="49" t="s">
        <v>153</v>
      </c>
      <c r="D149" s="30">
        <v>1</v>
      </c>
      <c r="E149" s="82">
        <v>1</v>
      </c>
      <c r="F149" s="82">
        <f>D149-E149</f>
        <v>0</v>
      </c>
      <c r="G149" s="82">
        <v>43</v>
      </c>
      <c r="H149" s="83" t="e">
        <f t="shared" ref="H149:H161" si="19">G149/F149</f>
        <v>#DIV/0!</v>
      </c>
      <c r="I149" s="72" t="s">
        <v>95</v>
      </c>
      <c r="J149" s="28"/>
      <c r="K149" s="28"/>
      <c r="L149" s="28"/>
      <c r="M149" s="28"/>
    </row>
    <row r="150" spans="1:13">
      <c r="A150" s="60"/>
      <c r="B150" s="220"/>
      <c r="C150" s="49" t="s">
        <v>152</v>
      </c>
      <c r="D150" s="30">
        <v>5</v>
      </c>
      <c r="E150" s="30"/>
      <c r="F150" s="30"/>
      <c r="G150" s="30"/>
      <c r="H150" s="83" t="e">
        <f t="shared" si="19"/>
        <v>#DIV/0!</v>
      </c>
      <c r="I150" s="72"/>
      <c r="J150" s="28"/>
      <c r="K150" s="28"/>
      <c r="L150" s="28"/>
      <c r="M150" s="28"/>
    </row>
    <row r="151" spans="1:13">
      <c r="A151" s="60"/>
      <c r="B151" s="220"/>
      <c r="C151" s="49" t="s">
        <v>154</v>
      </c>
      <c r="D151" s="30">
        <v>4</v>
      </c>
      <c r="E151" s="30"/>
      <c r="F151" s="30"/>
      <c r="G151" s="30"/>
      <c r="H151" s="83" t="e">
        <f t="shared" si="19"/>
        <v>#DIV/0!</v>
      </c>
      <c r="I151" s="72"/>
      <c r="J151" s="28"/>
      <c r="K151" s="28"/>
      <c r="L151" s="28"/>
      <c r="M151" s="28"/>
    </row>
    <row r="152" spans="1:13">
      <c r="A152" s="60"/>
      <c r="B152" s="220"/>
      <c r="C152" s="49" t="s">
        <v>155</v>
      </c>
      <c r="D152" s="30">
        <v>9</v>
      </c>
      <c r="E152" s="30"/>
      <c r="F152" s="30"/>
      <c r="G152" s="30"/>
      <c r="H152" s="83" t="e">
        <f t="shared" si="19"/>
        <v>#DIV/0!</v>
      </c>
      <c r="I152" s="72"/>
      <c r="J152" s="28"/>
      <c r="K152" s="28"/>
      <c r="L152" s="28"/>
      <c r="M152" s="28"/>
    </row>
    <row r="153" spans="1:13">
      <c r="A153" s="60"/>
      <c r="B153" s="220"/>
      <c r="C153" s="49" t="s">
        <v>156</v>
      </c>
      <c r="D153" s="30">
        <v>6</v>
      </c>
      <c r="E153" s="30"/>
      <c r="F153" s="30"/>
      <c r="G153" s="30"/>
      <c r="H153" s="83" t="e">
        <f t="shared" si="19"/>
        <v>#DIV/0!</v>
      </c>
      <c r="I153" s="72"/>
      <c r="J153" s="28"/>
      <c r="K153" s="28"/>
      <c r="L153" s="28"/>
      <c r="M153" s="28"/>
    </row>
    <row r="154" spans="1:13">
      <c r="A154" s="60"/>
      <c r="B154" s="220"/>
      <c r="C154" s="49" t="s">
        <v>157</v>
      </c>
      <c r="D154" s="30">
        <v>11</v>
      </c>
      <c r="E154" s="30"/>
      <c r="F154" s="30"/>
      <c r="G154" s="30"/>
      <c r="H154" s="83" t="e">
        <f t="shared" si="19"/>
        <v>#DIV/0!</v>
      </c>
      <c r="I154" s="72"/>
      <c r="J154" s="28"/>
      <c r="K154" s="28"/>
      <c r="L154" s="28"/>
      <c r="M154" s="28"/>
    </row>
    <row r="155" spans="1:13">
      <c r="A155" s="60"/>
      <c r="B155" s="220"/>
      <c r="C155" s="49" t="s">
        <v>139</v>
      </c>
      <c r="D155" s="30">
        <v>9</v>
      </c>
      <c r="E155" s="30"/>
      <c r="F155" s="30"/>
      <c r="G155" s="30"/>
      <c r="H155" s="83" t="e">
        <f t="shared" si="19"/>
        <v>#DIV/0!</v>
      </c>
      <c r="I155" s="72"/>
      <c r="J155" s="28"/>
      <c r="K155" s="28"/>
      <c r="L155" s="28"/>
      <c r="M155" s="28"/>
    </row>
    <row r="156" spans="1:13">
      <c r="A156" s="60"/>
      <c r="B156" s="220"/>
      <c r="C156" s="49" t="s">
        <v>158</v>
      </c>
      <c r="D156" s="30">
        <v>4</v>
      </c>
      <c r="E156" s="30"/>
      <c r="F156" s="30"/>
      <c r="G156" s="30"/>
      <c r="H156" s="83" t="e">
        <f t="shared" si="19"/>
        <v>#DIV/0!</v>
      </c>
      <c r="I156" s="72"/>
      <c r="J156" s="28"/>
      <c r="K156" s="28"/>
      <c r="L156" s="28"/>
      <c r="M156" s="28"/>
    </row>
    <row r="157" spans="1:13">
      <c r="A157" s="60"/>
      <c r="B157" s="220"/>
      <c r="C157" s="49" t="s">
        <v>159</v>
      </c>
      <c r="D157" s="30">
        <v>11</v>
      </c>
      <c r="E157" s="30"/>
      <c r="F157" s="30"/>
      <c r="G157" s="30"/>
      <c r="H157" s="83" t="e">
        <f t="shared" si="19"/>
        <v>#DIV/0!</v>
      </c>
      <c r="I157" s="72"/>
      <c r="J157" s="28"/>
      <c r="K157" s="28"/>
      <c r="L157" s="28"/>
      <c r="M157" s="28"/>
    </row>
    <row r="158" spans="1:13">
      <c r="A158" s="60"/>
      <c r="B158" s="220"/>
      <c r="C158" s="49" t="s">
        <v>160</v>
      </c>
      <c r="D158" s="30">
        <v>1</v>
      </c>
      <c r="E158" s="30"/>
      <c r="F158" s="30"/>
      <c r="G158" s="30"/>
      <c r="H158" s="83" t="e">
        <f t="shared" si="19"/>
        <v>#DIV/0!</v>
      </c>
      <c r="I158" s="72"/>
      <c r="J158" s="28"/>
      <c r="K158" s="28"/>
      <c r="L158" s="28"/>
      <c r="M158" s="28"/>
    </row>
    <row r="159" spans="1:13">
      <c r="A159" s="60"/>
      <c r="B159" s="220"/>
      <c r="C159" s="49" t="s">
        <v>161</v>
      </c>
      <c r="D159" s="30">
        <v>7</v>
      </c>
      <c r="E159" s="30"/>
      <c r="F159" s="30"/>
      <c r="G159" s="30"/>
      <c r="H159" s="83" t="e">
        <f t="shared" si="19"/>
        <v>#DIV/0!</v>
      </c>
      <c r="I159" s="72"/>
      <c r="J159" s="28"/>
      <c r="K159" s="28"/>
      <c r="L159" s="28"/>
      <c r="M159" s="28"/>
    </row>
    <row r="160" spans="1:13">
      <c r="A160" s="60"/>
      <c r="B160" s="220"/>
      <c r="C160" s="49" t="s">
        <v>162</v>
      </c>
      <c r="D160" s="30">
        <v>3</v>
      </c>
      <c r="E160" s="30"/>
      <c r="F160" s="30"/>
      <c r="G160" s="30"/>
      <c r="H160" s="83" t="e">
        <f t="shared" si="19"/>
        <v>#DIV/0!</v>
      </c>
      <c r="I160" s="72"/>
      <c r="J160" s="28"/>
      <c r="K160" s="28"/>
      <c r="L160" s="28"/>
      <c r="M160" s="28"/>
    </row>
    <row r="161" spans="1:17">
      <c r="A161" s="114"/>
      <c r="B161" s="53" t="s">
        <v>81</v>
      </c>
      <c r="C161" s="49"/>
      <c r="D161" s="30">
        <f>SUM(D149:D160)</f>
        <v>71</v>
      </c>
      <c r="E161" s="82" t="e">
        <f>E149+#REF!</f>
        <v>#REF!</v>
      </c>
      <c r="F161" s="82" t="e">
        <f>F149+#REF!</f>
        <v>#REF!</v>
      </c>
      <c r="G161" s="82" t="e">
        <f>G149+#REF!</f>
        <v>#REF!</v>
      </c>
      <c r="H161" s="83" t="e">
        <f t="shared" si="19"/>
        <v>#REF!</v>
      </c>
      <c r="I161" s="97" t="s">
        <v>95</v>
      </c>
      <c r="J161" s="82"/>
      <c r="K161" s="28"/>
      <c r="L161" s="28"/>
      <c r="M161" s="28"/>
    </row>
    <row r="162" spans="1:17">
      <c r="D162" s="98"/>
      <c r="E162" s="98"/>
      <c r="F162" s="98"/>
      <c r="G162" s="98"/>
      <c r="H162" s="98"/>
      <c r="I162" s="98"/>
      <c r="J162" s="98"/>
    </row>
    <row r="163" spans="1:17">
      <c r="A163" s="27"/>
    </row>
    <row r="164" spans="1:17">
      <c r="A164" s="27"/>
    </row>
    <row r="165" spans="1:17" ht="26.25">
      <c r="A165" s="212" t="s">
        <v>5</v>
      </c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</row>
    <row r="166" spans="1:17">
      <c r="A166" s="27" t="s">
        <v>25</v>
      </c>
    </row>
    <row r="167" spans="1:17">
      <c r="A167" s="27" t="s">
        <v>30</v>
      </c>
    </row>
    <row r="168" spans="1:17">
      <c r="A168" s="27"/>
    </row>
    <row r="169" spans="1:17">
      <c r="A169" s="207" t="s">
        <v>31</v>
      </c>
      <c r="B169" s="208" t="s">
        <v>39</v>
      </c>
      <c r="C169" s="207" t="s">
        <v>32</v>
      </c>
      <c r="D169" s="207" t="s">
        <v>35</v>
      </c>
      <c r="E169" s="207"/>
      <c r="F169" s="207"/>
      <c r="G169" s="208" t="s">
        <v>57</v>
      </c>
      <c r="H169" s="208"/>
      <c r="I169" s="207" t="s">
        <v>47</v>
      </c>
      <c r="J169" s="207"/>
      <c r="K169" s="207"/>
      <c r="L169" s="207"/>
      <c r="M169" s="207"/>
    </row>
    <row r="170" spans="1:17" ht="63">
      <c r="A170" s="207"/>
      <c r="B170" s="207"/>
      <c r="C170" s="207"/>
      <c r="D170" s="116" t="s">
        <v>33</v>
      </c>
      <c r="E170" s="116" t="s">
        <v>52</v>
      </c>
      <c r="F170" s="115" t="s">
        <v>34</v>
      </c>
      <c r="G170" s="116" t="s">
        <v>40</v>
      </c>
      <c r="H170" s="115" t="s">
        <v>41</v>
      </c>
      <c r="I170" s="115" t="s">
        <v>42</v>
      </c>
      <c r="J170" s="115" t="s">
        <v>43</v>
      </c>
      <c r="K170" s="115" t="s">
        <v>44</v>
      </c>
      <c r="L170" s="116" t="s">
        <v>45</v>
      </c>
      <c r="M170" s="116" t="s">
        <v>46</v>
      </c>
    </row>
    <row r="171" spans="1:17">
      <c r="A171" s="207"/>
      <c r="B171" s="207"/>
      <c r="C171" s="207"/>
      <c r="D171" s="35" t="s">
        <v>38</v>
      </c>
      <c r="E171" s="36" t="s">
        <v>37</v>
      </c>
      <c r="F171" s="28" t="s">
        <v>36</v>
      </c>
      <c r="G171" s="28"/>
      <c r="H171" s="28"/>
      <c r="I171" s="117" t="s">
        <v>51</v>
      </c>
      <c r="J171" s="117" t="s">
        <v>48</v>
      </c>
      <c r="K171" s="117" t="s">
        <v>49</v>
      </c>
      <c r="L171" s="117" t="s">
        <v>50</v>
      </c>
      <c r="M171" s="117" t="s">
        <v>59</v>
      </c>
    </row>
    <row r="172" spans="1:17">
      <c r="A172" s="221" t="s">
        <v>87</v>
      </c>
      <c r="B172" s="221"/>
      <c r="C172" s="28"/>
      <c r="D172" s="30">
        <f>D113+D120+D135+D137+D142+D161</f>
        <v>329</v>
      </c>
      <c r="E172" s="82" t="e">
        <f>#REF!+#REF!+#REF!+#REF!+#REF!+E161</f>
        <v>#REF!</v>
      </c>
      <c r="F172" s="82" t="e">
        <f>#REF!+#REF!+#REF!+#REF!+#REF!+F161</f>
        <v>#REF!</v>
      </c>
      <c r="G172" s="82" t="e">
        <f>#REF!+#REF!+#REF!+#REF!+#REF!+G161</f>
        <v>#REF!</v>
      </c>
      <c r="H172" s="83" t="e">
        <f>G172/F172</f>
        <v>#REF!</v>
      </c>
      <c r="I172" s="97" t="s">
        <v>95</v>
      </c>
      <c r="J172" s="82"/>
      <c r="K172" s="28"/>
      <c r="L172" s="28"/>
      <c r="M172" s="28"/>
    </row>
    <row r="173" spans="1:17">
      <c r="A173" s="58"/>
      <c r="B173" s="37" t="s">
        <v>74</v>
      </c>
      <c r="C173" s="205"/>
      <c r="D173" s="264"/>
      <c r="E173" s="264"/>
      <c r="F173" s="264"/>
      <c r="G173" s="264"/>
      <c r="H173" s="264"/>
      <c r="I173" s="264"/>
      <c r="J173" s="264"/>
      <c r="K173" s="205"/>
      <c r="L173" s="205"/>
      <c r="M173" s="205"/>
    </row>
    <row r="174" spans="1:17" ht="63">
      <c r="A174" s="60"/>
      <c r="B174" s="43" t="s">
        <v>84</v>
      </c>
      <c r="C174" s="206"/>
      <c r="D174" s="265"/>
      <c r="E174" s="265"/>
      <c r="F174" s="265"/>
      <c r="G174" s="265"/>
      <c r="H174" s="265"/>
      <c r="I174" s="265"/>
      <c r="J174" s="265"/>
      <c r="K174" s="206"/>
      <c r="L174" s="206"/>
      <c r="M174" s="206"/>
    </row>
    <row r="175" spans="1:17">
      <c r="A175" s="58">
        <v>1</v>
      </c>
      <c r="B175" s="217" t="s">
        <v>85</v>
      </c>
      <c r="C175" s="49">
        <v>1</v>
      </c>
      <c r="D175" s="30">
        <v>24</v>
      </c>
      <c r="E175" s="82">
        <v>5</v>
      </c>
      <c r="F175" s="82">
        <f t="shared" ref="F175" si="20">D175-E175</f>
        <v>19</v>
      </c>
      <c r="G175" s="82">
        <v>23</v>
      </c>
      <c r="H175" s="83">
        <f t="shared" ref="H175:H177" si="21">G175/F175</f>
        <v>1.2105263157894737</v>
      </c>
      <c r="I175" s="97" t="s">
        <v>95</v>
      </c>
      <c r="J175" s="82"/>
      <c r="K175" s="28"/>
      <c r="L175" s="28"/>
      <c r="M175" s="28"/>
    </row>
    <row r="176" spans="1:17">
      <c r="A176" s="59"/>
      <c r="B176" s="223"/>
      <c r="C176" s="49"/>
      <c r="D176" s="30"/>
      <c r="E176" s="82"/>
      <c r="F176" s="82"/>
      <c r="G176" s="82"/>
      <c r="H176" s="83"/>
      <c r="I176" s="82"/>
      <c r="J176" s="82"/>
      <c r="K176" s="28"/>
      <c r="L176" s="28"/>
      <c r="M176" s="28"/>
    </row>
    <row r="177" spans="1:13">
      <c r="A177" s="224" t="s">
        <v>86</v>
      </c>
      <c r="B177" s="225"/>
      <c r="C177" s="50"/>
      <c r="D177" s="32">
        <f>D175+D176</f>
        <v>24</v>
      </c>
      <c r="E177" s="84">
        <f>E175+E176</f>
        <v>5</v>
      </c>
      <c r="F177" s="84">
        <f>F175+F176</f>
        <v>19</v>
      </c>
      <c r="G177" s="84">
        <f>G175+G176</f>
        <v>23</v>
      </c>
      <c r="H177" s="85">
        <f t="shared" si="21"/>
        <v>1.2105263157894737</v>
      </c>
      <c r="I177" s="97" t="s">
        <v>95</v>
      </c>
      <c r="J177" s="84"/>
      <c r="K177" s="31"/>
      <c r="L177" s="31"/>
      <c r="M177" s="31"/>
    </row>
    <row r="178" spans="1:13">
      <c r="A178" s="226" t="s">
        <v>90</v>
      </c>
      <c r="B178" s="226"/>
      <c r="C178" s="47"/>
      <c r="D178" s="30">
        <f>D177</f>
        <v>24</v>
      </c>
      <c r="E178" s="82">
        <f>E177</f>
        <v>5</v>
      </c>
      <c r="F178" s="82">
        <f>F177</f>
        <v>19</v>
      </c>
      <c r="G178" s="82">
        <f>G177</f>
        <v>23</v>
      </c>
      <c r="H178" s="83">
        <f>H177</f>
        <v>1.2105263157894737</v>
      </c>
      <c r="I178" s="97" t="s">
        <v>95</v>
      </c>
      <c r="J178" s="82"/>
      <c r="K178" s="45"/>
      <c r="L178" s="28"/>
      <c r="M178" s="28"/>
    </row>
    <row r="179" spans="1:13" ht="21.75" thickBot="1">
      <c r="A179" s="227" t="s">
        <v>88</v>
      </c>
      <c r="B179" s="227"/>
      <c r="C179" s="48"/>
      <c r="D179" s="66">
        <f>D172+D178</f>
        <v>353</v>
      </c>
      <c r="E179" s="99" t="e">
        <f>#REF!+E178</f>
        <v>#REF!</v>
      </c>
      <c r="F179" s="99" t="e">
        <f>#REF!+F178</f>
        <v>#REF!</v>
      </c>
      <c r="G179" s="99" t="e">
        <f>#REF!+G178</f>
        <v>#REF!</v>
      </c>
      <c r="H179" s="100" t="e">
        <f>G179/F179</f>
        <v>#REF!</v>
      </c>
      <c r="I179" s="97" t="s">
        <v>95</v>
      </c>
      <c r="J179" s="99"/>
      <c r="K179" s="46"/>
      <c r="L179" s="38"/>
      <c r="M179" s="38"/>
    </row>
    <row r="180" spans="1:13" ht="22.5" thickTop="1" thickBot="1">
      <c r="A180" s="222" t="s">
        <v>89</v>
      </c>
      <c r="B180" s="222"/>
      <c r="C180" s="42"/>
      <c r="D180" s="106">
        <f>D95+D179</f>
        <v>1118</v>
      </c>
      <c r="E180" s="101" t="e">
        <f>E93+E179</f>
        <v>#REF!</v>
      </c>
      <c r="F180" s="101" t="e">
        <f>F93+F179</f>
        <v>#REF!</v>
      </c>
      <c r="G180" s="101" t="e">
        <f>G93+G179</f>
        <v>#REF!</v>
      </c>
      <c r="H180" s="102" t="e">
        <f>G180/F180</f>
        <v>#REF!</v>
      </c>
      <c r="I180" s="103" t="s">
        <v>95</v>
      </c>
      <c r="J180" s="104"/>
      <c r="K180" s="42"/>
      <c r="L180" s="42"/>
      <c r="M180" s="42"/>
    </row>
    <row r="181" spans="1:13" ht="21.75" thickTop="1">
      <c r="A181" s="27"/>
    </row>
    <row r="182" spans="1:13">
      <c r="A182" s="27"/>
    </row>
    <row r="183" spans="1:13">
      <c r="A183" s="27"/>
    </row>
    <row r="184" spans="1:13">
      <c r="A184" s="27"/>
    </row>
    <row r="185" spans="1:13">
      <c r="A185" s="27"/>
    </row>
    <row r="186" spans="1:13" ht="26.25">
      <c r="A186" s="71" t="s">
        <v>91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</row>
    <row r="187" spans="1:13" ht="26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</row>
    <row r="188" spans="1:13" ht="26.25">
      <c r="A188" s="71" t="s">
        <v>97</v>
      </c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</row>
    <row r="189" spans="1:13" ht="26.25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</row>
    <row r="190" spans="1:13" ht="26.25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</row>
    <row r="191" spans="1:13" ht="26.25">
      <c r="A191" s="71"/>
      <c r="B191" s="71"/>
      <c r="C191" s="71"/>
      <c r="D191" s="71"/>
      <c r="E191" s="71" t="s">
        <v>92</v>
      </c>
      <c r="F191" s="71"/>
      <c r="G191" s="71"/>
      <c r="H191" s="71"/>
      <c r="I191" s="71"/>
      <c r="J191" s="71"/>
      <c r="K191" s="71"/>
      <c r="L191" s="71"/>
      <c r="M191" s="71"/>
    </row>
    <row r="192" spans="1:13" ht="26.25">
      <c r="A192" s="71"/>
      <c r="B192" s="71"/>
      <c r="C192" s="71"/>
      <c r="D192" s="71"/>
      <c r="E192" s="71"/>
      <c r="F192" s="71" t="s">
        <v>98</v>
      </c>
      <c r="G192" s="71"/>
      <c r="H192" s="71"/>
      <c r="I192" s="71"/>
      <c r="J192" s="71"/>
      <c r="K192" s="71"/>
      <c r="L192" s="71"/>
      <c r="M192" s="71"/>
    </row>
    <row r="193" spans="1:13" ht="26.25">
      <c r="A193" s="71"/>
      <c r="B193" s="71"/>
      <c r="C193" s="71"/>
      <c r="D193" s="71"/>
      <c r="E193" s="71" t="s">
        <v>93</v>
      </c>
      <c r="F193" s="71"/>
      <c r="G193" s="71"/>
      <c r="H193" s="71"/>
      <c r="I193" s="71"/>
      <c r="J193" s="71"/>
      <c r="K193" s="71"/>
      <c r="L193" s="71"/>
      <c r="M193" s="71"/>
    </row>
    <row r="194" spans="1:13" ht="26.25">
      <c r="A194" s="71"/>
      <c r="B194" s="71"/>
      <c r="C194" s="71"/>
      <c r="D194" s="71"/>
      <c r="E194" s="71" t="s">
        <v>94</v>
      </c>
      <c r="F194" s="71"/>
      <c r="G194" s="71"/>
      <c r="H194" s="71"/>
      <c r="I194" s="71"/>
      <c r="J194" s="71"/>
      <c r="K194" s="71"/>
      <c r="L194" s="71"/>
      <c r="M194" s="71"/>
    </row>
    <row r="195" spans="1:13" ht="26.25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</row>
    <row r="196" spans="1:13" ht="26.25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</row>
    <row r="197" spans="1:13" ht="26.25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</row>
    <row r="198" spans="1:13" ht="26.25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</row>
    <row r="199" spans="1:13" ht="26.25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</row>
    <row r="200" spans="1:13" ht="26.25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</row>
    <row r="201" spans="1:13" ht="26.25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</row>
    <row r="202" spans="1:13" ht="26.25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</row>
  </sheetData>
  <mergeCells count="143">
    <mergeCell ref="B175:B176"/>
    <mergeCell ref="A177:B177"/>
    <mergeCell ref="A178:B178"/>
    <mergeCell ref="A179:B179"/>
    <mergeCell ref="A180:B180"/>
    <mergeCell ref="H173:H174"/>
    <mergeCell ref="I173:I174"/>
    <mergeCell ref="J173:J174"/>
    <mergeCell ref="K173:K174"/>
    <mergeCell ref="L173:L174"/>
    <mergeCell ref="M173:M174"/>
    <mergeCell ref="A172:B172"/>
    <mergeCell ref="C173:C174"/>
    <mergeCell ref="D173:D174"/>
    <mergeCell ref="E173:E174"/>
    <mergeCell ref="F173:F174"/>
    <mergeCell ref="G173:G174"/>
    <mergeCell ref="B149:B160"/>
    <mergeCell ref="A165:Q165"/>
    <mergeCell ref="A169:A171"/>
    <mergeCell ref="B169:B171"/>
    <mergeCell ref="C169:C171"/>
    <mergeCell ref="D169:F169"/>
    <mergeCell ref="G169:H169"/>
    <mergeCell ref="I169:M169"/>
    <mergeCell ref="A143:Q143"/>
    <mergeCell ref="A146:A148"/>
    <mergeCell ref="B146:B148"/>
    <mergeCell ref="C146:C148"/>
    <mergeCell ref="D146:F146"/>
    <mergeCell ref="G146:H146"/>
    <mergeCell ref="I146:M146"/>
    <mergeCell ref="I128:I129"/>
    <mergeCell ref="J128:J129"/>
    <mergeCell ref="K128:K129"/>
    <mergeCell ref="L128:L129"/>
    <mergeCell ref="M128:M129"/>
    <mergeCell ref="B130:B133"/>
    <mergeCell ref="C128:C129"/>
    <mergeCell ref="D128:D129"/>
    <mergeCell ref="E128:E129"/>
    <mergeCell ref="F128:F129"/>
    <mergeCell ref="G128:G129"/>
    <mergeCell ref="H128:H129"/>
    <mergeCell ref="B114:B118"/>
    <mergeCell ref="A121:Q121"/>
    <mergeCell ref="A125:A127"/>
    <mergeCell ref="B125:B127"/>
    <mergeCell ref="C125:C127"/>
    <mergeCell ref="D125:F125"/>
    <mergeCell ref="G125:H125"/>
    <mergeCell ref="I125:M125"/>
    <mergeCell ref="I108:I109"/>
    <mergeCell ref="J108:J109"/>
    <mergeCell ref="K108:K109"/>
    <mergeCell ref="L108:L109"/>
    <mergeCell ref="M108:M109"/>
    <mergeCell ref="B110:B112"/>
    <mergeCell ref="C108:C109"/>
    <mergeCell ref="D108:D109"/>
    <mergeCell ref="E108:E109"/>
    <mergeCell ref="F108:F109"/>
    <mergeCell ref="G108:G109"/>
    <mergeCell ref="H108:H109"/>
    <mergeCell ref="A95:B95"/>
    <mergeCell ref="A101:Q101"/>
    <mergeCell ref="A105:A107"/>
    <mergeCell ref="B105:B107"/>
    <mergeCell ref="C105:C107"/>
    <mergeCell ref="D105:F105"/>
    <mergeCell ref="G105:H105"/>
    <mergeCell ref="I105:M105"/>
    <mergeCell ref="I88:I89"/>
    <mergeCell ref="J88:J89"/>
    <mergeCell ref="K88:K89"/>
    <mergeCell ref="L88:L89"/>
    <mergeCell ref="M88:M89"/>
    <mergeCell ref="A94:B94"/>
    <mergeCell ref="C88:C89"/>
    <mergeCell ref="D88:D89"/>
    <mergeCell ref="E88:E89"/>
    <mergeCell ref="F88:F89"/>
    <mergeCell ref="G88:G89"/>
    <mergeCell ref="H88:H89"/>
    <mergeCell ref="A73:B73"/>
    <mergeCell ref="A82:Q82"/>
    <mergeCell ref="A85:A87"/>
    <mergeCell ref="B85:B87"/>
    <mergeCell ref="C85:C87"/>
    <mergeCell ref="D85:F85"/>
    <mergeCell ref="G85:H85"/>
    <mergeCell ref="I85:M85"/>
    <mergeCell ref="A62:Q62"/>
    <mergeCell ref="A66:A68"/>
    <mergeCell ref="B66:B68"/>
    <mergeCell ref="C66:C68"/>
    <mergeCell ref="D66:F66"/>
    <mergeCell ref="G66:H66"/>
    <mergeCell ref="I66:M66"/>
    <mergeCell ref="G8:G9"/>
    <mergeCell ref="H8:H9"/>
    <mergeCell ref="A46:A48"/>
    <mergeCell ref="B46:B48"/>
    <mergeCell ref="C46:C48"/>
    <mergeCell ref="D46:F46"/>
    <mergeCell ref="G46:H46"/>
    <mergeCell ref="I46:M46"/>
    <mergeCell ref="I29:I30"/>
    <mergeCell ref="J29:J30"/>
    <mergeCell ref="K29:K30"/>
    <mergeCell ref="L29:L30"/>
    <mergeCell ref="M29:M30"/>
    <mergeCell ref="A42:Q42"/>
    <mergeCell ref="C29:C30"/>
    <mergeCell ref="D29:D30"/>
    <mergeCell ref="E29:E30"/>
    <mergeCell ref="F29:F30"/>
    <mergeCell ref="G29:G30"/>
    <mergeCell ref="H29:H30"/>
    <mergeCell ref="A1:Q1"/>
    <mergeCell ref="A5:A7"/>
    <mergeCell ref="B5:B7"/>
    <mergeCell ref="C5:C7"/>
    <mergeCell ref="D5:F5"/>
    <mergeCell ref="G5:H5"/>
    <mergeCell ref="I5:M5"/>
    <mergeCell ref="A22:Q22"/>
    <mergeCell ref="A26:A28"/>
    <mergeCell ref="B26:B28"/>
    <mergeCell ref="C26:C28"/>
    <mergeCell ref="D26:F26"/>
    <mergeCell ref="G26:H26"/>
    <mergeCell ref="I26:M26"/>
    <mergeCell ref="I8:I9"/>
    <mergeCell ref="J8:J9"/>
    <mergeCell ref="K8:K9"/>
    <mergeCell ref="L8:L9"/>
    <mergeCell ref="M8:M9"/>
    <mergeCell ref="A18:B18"/>
    <mergeCell ref="C8:C9"/>
    <mergeCell ref="D8:D9"/>
    <mergeCell ref="E8:E9"/>
    <mergeCell ref="F8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2"/>
  <sheetViews>
    <sheetView topLeftCell="A94" zoomScale="120" zoomScaleNormal="120" workbookViewId="0">
      <selection activeCell="F66" sqref="F66"/>
    </sheetView>
  </sheetViews>
  <sheetFormatPr defaultColWidth="9" defaultRowHeight="21"/>
  <cols>
    <col min="1" max="1" width="6.85546875" style="26" customWidth="1"/>
    <col min="2" max="2" width="21.5703125" style="26" customWidth="1"/>
    <col min="3" max="3" width="4.85546875" style="26" bestFit="1" customWidth="1"/>
    <col min="4" max="4" width="7.85546875" style="26" bestFit="1" customWidth="1"/>
    <col min="5" max="5" width="6" style="26" bestFit="1" customWidth="1"/>
    <col min="6" max="6" width="7.42578125" style="26" bestFit="1" customWidth="1"/>
    <col min="7" max="8" width="6.28515625" style="26" bestFit="1" customWidth="1"/>
    <col min="9" max="9" width="4.85546875" style="26" bestFit="1" customWidth="1"/>
    <col min="10" max="12" width="6.28515625" style="26" bestFit="1" customWidth="1"/>
    <col min="13" max="13" width="8.85546875" style="26" bestFit="1" customWidth="1"/>
    <col min="14" max="14" width="5.28515625" style="26" customWidth="1"/>
    <col min="15" max="15" width="5.42578125" style="26" customWidth="1"/>
    <col min="16" max="16" width="5.7109375" style="26" customWidth="1"/>
    <col min="17" max="17" width="6.42578125" style="26" bestFit="1" customWidth="1"/>
    <col min="18" max="16384" width="9" style="26"/>
  </cols>
  <sheetData>
    <row r="1" spans="1:17" ht="20.25" customHeight="1">
      <c r="A1" s="212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>
      <c r="A2" s="27" t="s">
        <v>25</v>
      </c>
    </row>
    <row r="3" spans="1:17">
      <c r="A3" s="27" t="s">
        <v>30</v>
      </c>
    </row>
    <row r="4" spans="1:17" ht="9" customHeight="1">
      <c r="A4" s="27"/>
    </row>
    <row r="5" spans="1:17" ht="42.75" customHeight="1">
      <c r="A5" s="207" t="s">
        <v>31</v>
      </c>
      <c r="B5" s="208" t="s">
        <v>39</v>
      </c>
      <c r="C5" s="207" t="s">
        <v>32</v>
      </c>
      <c r="D5" s="207" t="s">
        <v>35</v>
      </c>
      <c r="E5" s="207"/>
      <c r="F5" s="207"/>
      <c r="G5" s="208" t="s">
        <v>57</v>
      </c>
      <c r="H5" s="208"/>
      <c r="I5" s="207" t="s">
        <v>47</v>
      </c>
      <c r="J5" s="207"/>
      <c r="K5" s="207"/>
      <c r="L5" s="207"/>
      <c r="M5" s="207"/>
    </row>
    <row r="6" spans="1:17" ht="63">
      <c r="A6" s="207"/>
      <c r="B6" s="207"/>
      <c r="C6" s="207"/>
      <c r="D6" s="63" t="s">
        <v>33</v>
      </c>
      <c r="E6" s="63" t="s">
        <v>52</v>
      </c>
      <c r="F6" s="62" t="s">
        <v>34</v>
      </c>
      <c r="G6" s="63" t="s">
        <v>40</v>
      </c>
      <c r="H6" s="62" t="s">
        <v>41</v>
      </c>
      <c r="I6" s="62" t="s">
        <v>42</v>
      </c>
      <c r="J6" s="62" t="s">
        <v>43</v>
      </c>
      <c r="K6" s="62" t="s">
        <v>44</v>
      </c>
      <c r="L6" s="63" t="s">
        <v>45</v>
      </c>
      <c r="M6" s="63" t="s">
        <v>46</v>
      </c>
    </row>
    <row r="7" spans="1:17">
      <c r="A7" s="207"/>
      <c r="B7" s="207"/>
      <c r="C7" s="207"/>
      <c r="D7" s="35" t="s">
        <v>38</v>
      </c>
      <c r="E7" s="36" t="s">
        <v>37</v>
      </c>
      <c r="F7" s="28" t="s">
        <v>36</v>
      </c>
      <c r="G7" s="28"/>
      <c r="H7" s="28"/>
      <c r="I7" s="64" t="s">
        <v>51</v>
      </c>
      <c r="J7" s="64" t="s">
        <v>48</v>
      </c>
      <c r="K7" s="64" t="s">
        <v>49</v>
      </c>
      <c r="L7" s="64" t="s">
        <v>50</v>
      </c>
      <c r="M7" s="64" t="s">
        <v>59</v>
      </c>
    </row>
    <row r="8" spans="1:17">
      <c r="A8" s="58"/>
      <c r="B8" s="37" t="s">
        <v>53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7">
      <c r="A9" s="60"/>
      <c r="B9" s="28" t="s">
        <v>54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</row>
    <row r="10" spans="1:17">
      <c r="A10" s="65">
        <v>1</v>
      </c>
      <c r="B10" s="28" t="s">
        <v>60</v>
      </c>
      <c r="C10" s="62">
        <v>1</v>
      </c>
      <c r="D10" s="28">
        <v>313</v>
      </c>
      <c r="E10" s="28">
        <v>56</v>
      </c>
      <c r="F10" s="28">
        <f>D10-E10</f>
        <v>257</v>
      </c>
      <c r="G10" s="28">
        <v>170</v>
      </c>
      <c r="H10" s="39">
        <f>G10/F10</f>
        <v>0.66147859922178986</v>
      </c>
      <c r="I10" s="28"/>
      <c r="J10" s="28"/>
      <c r="K10" s="72" t="s">
        <v>95</v>
      </c>
      <c r="L10" s="28"/>
      <c r="M10" s="28"/>
    </row>
    <row r="11" spans="1:17">
      <c r="A11" s="58">
        <v>2</v>
      </c>
      <c r="B11" s="28" t="s">
        <v>61</v>
      </c>
      <c r="C11" s="62">
        <v>2</v>
      </c>
      <c r="D11" s="28">
        <v>46</v>
      </c>
      <c r="E11" s="28">
        <v>4</v>
      </c>
      <c r="F11" s="28">
        <f t="shared" ref="F11:F18" si="0">D11-E11</f>
        <v>42</v>
      </c>
      <c r="G11" s="28">
        <v>42</v>
      </c>
      <c r="H11" s="39">
        <f t="shared" ref="H11:H19" si="1">G11/F11</f>
        <v>1</v>
      </c>
      <c r="I11" s="72" t="s">
        <v>95</v>
      </c>
      <c r="J11" s="28"/>
      <c r="K11" s="28"/>
      <c r="L11" s="28"/>
      <c r="M11" s="28"/>
    </row>
    <row r="12" spans="1:17">
      <c r="A12" s="60"/>
      <c r="B12" s="31"/>
      <c r="C12" s="41">
        <v>3</v>
      </c>
      <c r="D12" s="31">
        <v>62</v>
      </c>
      <c r="E12" s="31">
        <v>6</v>
      </c>
      <c r="F12" s="31">
        <f t="shared" si="0"/>
        <v>56</v>
      </c>
      <c r="G12" s="31">
        <v>55</v>
      </c>
      <c r="H12" s="57">
        <f t="shared" si="1"/>
        <v>0.9821428571428571</v>
      </c>
      <c r="I12" s="72" t="s">
        <v>95</v>
      </c>
      <c r="J12" s="31"/>
      <c r="K12" s="31"/>
      <c r="L12" s="31"/>
      <c r="M12" s="31"/>
    </row>
    <row r="13" spans="1:17">
      <c r="A13" s="65"/>
      <c r="B13" s="53" t="s">
        <v>62</v>
      </c>
      <c r="C13" s="62"/>
      <c r="D13" s="28">
        <f>D11+D12</f>
        <v>108</v>
      </c>
      <c r="E13" s="28">
        <f t="shared" ref="E13:F13" si="2">E11+E12</f>
        <v>10</v>
      </c>
      <c r="F13" s="28">
        <f t="shared" si="2"/>
        <v>98</v>
      </c>
      <c r="G13" s="28">
        <f>G11+G12</f>
        <v>97</v>
      </c>
      <c r="H13" s="39">
        <f t="shared" si="1"/>
        <v>0.98979591836734693</v>
      </c>
      <c r="I13" s="72" t="s">
        <v>95</v>
      </c>
      <c r="J13" s="28"/>
      <c r="K13" s="28"/>
      <c r="L13" s="28"/>
      <c r="M13" s="28"/>
    </row>
    <row r="14" spans="1:17">
      <c r="A14" s="65">
        <v>3</v>
      </c>
      <c r="B14" s="28" t="s">
        <v>76</v>
      </c>
      <c r="C14" s="62">
        <v>2</v>
      </c>
      <c r="D14" s="28">
        <v>74</v>
      </c>
      <c r="E14" s="28">
        <v>8</v>
      </c>
      <c r="F14" s="28">
        <f t="shared" si="0"/>
        <v>66</v>
      </c>
      <c r="G14" s="28">
        <v>48</v>
      </c>
      <c r="H14" s="39">
        <f t="shared" si="1"/>
        <v>0.72727272727272729</v>
      </c>
      <c r="I14" s="28"/>
      <c r="J14" s="72" t="s">
        <v>95</v>
      </c>
      <c r="K14" s="28"/>
      <c r="L14" s="28"/>
      <c r="M14" s="28"/>
    </row>
    <row r="15" spans="1:17">
      <c r="A15" s="65"/>
      <c r="B15" s="28"/>
      <c r="C15" s="62">
        <v>3</v>
      </c>
      <c r="D15" s="28">
        <v>54</v>
      </c>
      <c r="E15" s="28">
        <v>0</v>
      </c>
      <c r="F15" s="28">
        <f t="shared" si="0"/>
        <v>54</v>
      </c>
      <c r="G15" s="28">
        <v>49</v>
      </c>
      <c r="H15" s="39">
        <f t="shared" si="1"/>
        <v>0.90740740740740744</v>
      </c>
      <c r="I15" s="72" t="s">
        <v>95</v>
      </c>
      <c r="J15" s="28"/>
      <c r="K15" s="28"/>
      <c r="L15" s="28"/>
      <c r="M15" s="28"/>
    </row>
    <row r="16" spans="1:17">
      <c r="A16" s="65"/>
      <c r="B16" s="53" t="s">
        <v>63</v>
      </c>
      <c r="C16" s="62"/>
      <c r="D16" s="28">
        <f>D14+D15</f>
        <v>128</v>
      </c>
      <c r="E16" s="28">
        <f t="shared" ref="E16:F16" si="3">E14+E15</f>
        <v>8</v>
      </c>
      <c r="F16" s="28">
        <f t="shared" si="3"/>
        <v>120</v>
      </c>
      <c r="G16" s="28">
        <f>G14+G15</f>
        <v>97</v>
      </c>
      <c r="H16" s="39">
        <f t="shared" si="1"/>
        <v>0.80833333333333335</v>
      </c>
      <c r="I16" s="72" t="s">
        <v>95</v>
      </c>
      <c r="J16" s="28"/>
      <c r="K16" s="28"/>
      <c r="L16" s="28"/>
      <c r="M16" s="28"/>
    </row>
    <row r="17" spans="1:17">
      <c r="A17" s="65">
        <v>4</v>
      </c>
      <c r="B17" s="28" t="s">
        <v>64</v>
      </c>
      <c r="C17" s="62">
        <v>2</v>
      </c>
      <c r="D17" s="28">
        <v>25</v>
      </c>
      <c r="E17" s="28">
        <v>4</v>
      </c>
      <c r="F17" s="28">
        <f t="shared" si="0"/>
        <v>21</v>
      </c>
      <c r="G17" s="28">
        <v>9</v>
      </c>
      <c r="H17" s="39">
        <f t="shared" si="1"/>
        <v>0.42857142857142855</v>
      </c>
      <c r="I17" s="28"/>
      <c r="J17" s="28"/>
      <c r="K17" s="28"/>
      <c r="L17" s="28"/>
      <c r="M17" s="72" t="s">
        <v>95</v>
      </c>
    </row>
    <row r="18" spans="1:17">
      <c r="A18" s="65"/>
      <c r="B18" s="28"/>
      <c r="C18" s="62">
        <v>3</v>
      </c>
      <c r="D18" s="28">
        <v>31</v>
      </c>
      <c r="E18" s="28">
        <v>4</v>
      </c>
      <c r="F18" s="28">
        <f t="shared" si="0"/>
        <v>27</v>
      </c>
      <c r="G18" s="28">
        <v>24</v>
      </c>
      <c r="H18" s="39">
        <f t="shared" si="1"/>
        <v>0.88888888888888884</v>
      </c>
      <c r="I18" s="72" t="s">
        <v>95</v>
      </c>
      <c r="J18" s="28"/>
      <c r="K18" s="28"/>
      <c r="L18" s="28"/>
      <c r="M18" s="28"/>
    </row>
    <row r="19" spans="1:17">
      <c r="A19" s="65"/>
      <c r="B19" s="53" t="s">
        <v>65</v>
      </c>
      <c r="C19" s="62"/>
      <c r="D19" s="28">
        <f>D17+D18</f>
        <v>56</v>
      </c>
      <c r="E19" s="28">
        <f t="shared" ref="E19:G19" si="4">E17+E18</f>
        <v>8</v>
      </c>
      <c r="F19" s="28">
        <f t="shared" si="4"/>
        <v>48</v>
      </c>
      <c r="G19" s="28">
        <f t="shared" si="4"/>
        <v>33</v>
      </c>
      <c r="H19" s="39">
        <f t="shared" si="1"/>
        <v>0.6875</v>
      </c>
      <c r="I19" s="28"/>
      <c r="J19" s="28"/>
      <c r="K19" s="72" t="s">
        <v>95</v>
      </c>
      <c r="L19" s="28"/>
      <c r="M19" s="28"/>
    </row>
    <row r="20" spans="1:17">
      <c r="A20" s="27"/>
    </row>
    <row r="21" spans="1:17">
      <c r="A21" s="27"/>
    </row>
    <row r="22" spans="1:17" ht="26.25">
      <c r="A22" s="212" t="s">
        <v>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3" spans="1:17">
      <c r="A23" s="27" t="s">
        <v>25</v>
      </c>
    </row>
    <row r="24" spans="1:17">
      <c r="A24" s="27" t="s">
        <v>30</v>
      </c>
    </row>
    <row r="25" spans="1:17">
      <c r="A25" s="27"/>
    </row>
    <row r="26" spans="1:17">
      <c r="A26" s="207" t="s">
        <v>31</v>
      </c>
      <c r="B26" s="208" t="s">
        <v>39</v>
      </c>
      <c r="C26" s="207" t="s">
        <v>32</v>
      </c>
      <c r="D26" s="207" t="s">
        <v>35</v>
      </c>
      <c r="E26" s="207"/>
      <c r="F26" s="207"/>
      <c r="G26" s="208" t="s">
        <v>57</v>
      </c>
      <c r="H26" s="208"/>
      <c r="I26" s="207" t="s">
        <v>47</v>
      </c>
      <c r="J26" s="207"/>
      <c r="K26" s="207"/>
      <c r="L26" s="207"/>
      <c r="M26" s="207"/>
    </row>
    <row r="27" spans="1:17" ht="63">
      <c r="A27" s="207"/>
      <c r="B27" s="207"/>
      <c r="C27" s="207"/>
      <c r="D27" s="63" t="s">
        <v>33</v>
      </c>
      <c r="E27" s="63" t="s">
        <v>52</v>
      </c>
      <c r="F27" s="62" t="s">
        <v>34</v>
      </c>
      <c r="G27" s="63" t="s">
        <v>40</v>
      </c>
      <c r="H27" s="62" t="s">
        <v>41</v>
      </c>
      <c r="I27" s="62" t="s">
        <v>42</v>
      </c>
      <c r="J27" s="62" t="s">
        <v>43</v>
      </c>
      <c r="K27" s="62" t="s">
        <v>44</v>
      </c>
      <c r="L27" s="63" t="s">
        <v>45</v>
      </c>
      <c r="M27" s="63" t="s">
        <v>46</v>
      </c>
    </row>
    <row r="28" spans="1:17">
      <c r="A28" s="207"/>
      <c r="B28" s="207"/>
      <c r="C28" s="207"/>
      <c r="D28" s="35" t="s">
        <v>38</v>
      </c>
      <c r="E28" s="36" t="s">
        <v>37</v>
      </c>
      <c r="F28" s="28" t="s">
        <v>36</v>
      </c>
      <c r="G28" s="28"/>
      <c r="H28" s="28"/>
      <c r="I28" s="64" t="s">
        <v>51</v>
      </c>
      <c r="J28" s="64" t="s">
        <v>48</v>
      </c>
      <c r="K28" s="64" t="s">
        <v>49</v>
      </c>
      <c r="L28" s="64" t="s">
        <v>50</v>
      </c>
      <c r="M28" s="64" t="s">
        <v>59</v>
      </c>
    </row>
    <row r="29" spans="1:17">
      <c r="A29" s="65"/>
      <c r="B29" s="37" t="s">
        <v>53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17">
      <c r="A30" s="65"/>
      <c r="B30" s="28" t="s">
        <v>83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17">
      <c r="A31" s="65">
        <v>5</v>
      </c>
      <c r="B31" s="28" t="s">
        <v>66</v>
      </c>
      <c r="C31" s="62">
        <v>2</v>
      </c>
      <c r="D31" s="30">
        <v>59</v>
      </c>
      <c r="E31" s="30">
        <v>0</v>
      </c>
      <c r="F31" s="30">
        <f t="shared" ref="F31:F38" si="5">D31-E31</f>
        <v>59</v>
      </c>
      <c r="G31" s="30">
        <v>58</v>
      </c>
      <c r="H31" s="40">
        <f t="shared" ref="H31:H38" si="6">G31/F31</f>
        <v>0.98305084745762716</v>
      </c>
      <c r="I31" s="72" t="s">
        <v>95</v>
      </c>
      <c r="J31" s="28"/>
      <c r="K31" s="28"/>
      <c r="L31" s="28"/>
      <c r="M31" s="28"/>
    </row>
    <row r="32" spans="1:17">
      <c r="A32" s="65"/>
      <c r="B32" s="28"/>
      <c r="C32" s="62">
        <v>3</v>
      </c>
      <c r="D32" s="30">
        <v>62</v>
      </c>
      <c r="E32" s="30">
        <v>2</v>
      </c>
      <c r="F32" s="30">
        <f t="shared" si="5"/>
        <v>60</v>
      </c>
      <c r="G32" s="30">
        <v>55</v>
      </c>
      <c r="H32" s="40">
        <f t="shared" si="6"/>
        <v>0.91666666666666663</v>
      </c>
      <c r="I32" s="72" t="s">
        <v>95</v>
      </c>
      <c r="J32" s="28"/>
      <c r="K32" s="28"/>
      <c r="L32" s="28"/>
      <c r="M32" s="28"/>
    </row>
    <row r="33" spans="1:17">
      <c r="A33" s="65"/>
      <c r="B33" s="53" t="s">
        <v>67</v>
      </c>
      <c r="C33" s="62"/>
      <c r="D33" s="30">
        <f>D31+D32</f>
        <v>121</v>
      </c>
      <c r="E33" s="30">
        <f t="shared" ref="E33:F33" si="7">E31+E32</f>
        <v>2</v>
      </c>
      <c r="F33" s="30">
        <f t="shared" si="7"/>
        <v>119</v>
      </c>
      <c r="G33" s="30">
        <f>G31+G32</f>
        <v>113</v>
      </c>
      <c r="H33" s="40">
        <f t="shared" si="6"/>
        <v>0.94957983193277307</v>
      </c>
      <c r="I33" s="72" t="s">
        <v>95</v>
      </c>
      <c r="J33" s="28"/>
      <c r="K33" s="28"/>
      <c r="L33" s="28"/>
      <c r="M33" s="28"/>
    </row>
    <row r="34" spans="1:17">
      <c r="A34" s="65">
        <v>6</v>
      </c>
      <c r="B34" s="28" t="s">
        <v>58</v>
      </c>
      <c r="C34" s="62">
        <v>1</v>
      </c>
      <c r="D34" s="30">
        <v>25</v>
      </c>
      <c r="E34" s="30">
        <v>13</v>
      </c>
      <c r="F34" s="30">
        <f t="shared" si="5"/>
        <v>12</v>
      </c>
      <c r="G34" s="30">
        <v>8</v>
      </c>
      <c r="H34" s="40">
        <f t="shared" si="6"/>
        <v>0.66666666666666663</v>
      </c>
      <c r="I34" s="30"/>
      <c r="J34" s="28"/>
      <c r="K34" s="72" t="s">
        <v>95</v>
      </c>
      <c r="L34" s="28"/>
      <c r="M34" s="28"/>
    </row>
    <row r="35" spans="1:17">
      <c r="A35" s="65"/>
      <c r="B35" s="28"/>
      <c r="C35" s="62">
        <v>2</v>
      </c>
      <c r="D35" s="30">
        <v>39</v>
      </c>
      <c r="E35" s="30">
        <v>3</v>
      </c>
      <c r="F35" s="30">
        <f t="shared" si="5"/>
        <v>36</v>
      </c>
      <c r="G35" s="30">
        <v>27</v>
      </c>
      <c r="H35" s="40">
        <f t="shared" si="6"/>
        <v>0.75</v>
      </c>
      <c r="I35" s="30"/>
      <c r="J35" s="72" t="s">
        <v>95</v>
      </c>
      <c r="K35" s="28"/>
      <c r="L35" s="28"/>
      <c r="M35" s="28"/>
    </row>
    <row r="36" spans="1:17">
      <c r="A36" s="65"/>
      <c r="B36" s="28"/>
      <c r="C36" s="62">
        <v>3</v>
      </c>
      <c r="D36" s="30">
        <v>10</v>
      </c>
      <c r="E36" s="30">
        <v>0</v>
      </c>
      <c r="F36" s="30">
        <f t="shared" si="5"/>
        <v>10</v>
      </c>
      <c r="G36" s="30">
        <v>10</v>
      </c>
      <c r="H36" s="40">
        <f t="shared" si="6"/>
        <v>1</v>
      </c>
      <c r="I36" s="72" t="s">
        <v>95</v>
      </c>
      <c r="J36" s="28"/>
      <c r="K36" s="28"/>
      <c r="L36" s="28"/>
      <c r="M36" s="28"/>
    </row>
    <row r="37" spans="1:17">
      <c r="A37" s="65"/>
      <c r="B37" s="53" t="s">
        <v>68</v>
      </c>
      <c r="C37" s="62"/>
      <c r="D37" s="30">
        <f>D34+D35+D36</f>
        <v>74</v>
      </c>
      <c r="E37" s="30">
        <f>E34+E35+E36</f>
        <v>16</v>
      </c>
      <c r="F37" s="30">
        <f>F34+F35+F36</f>
        <v>58</v>
      </c>
      <c r="G37" s="30">
        <f>G34+G35+G36</f>
        <v>45</v>
      </c>
      <c r="H37" s="40">
        <f t="shared" si="6"/>
        <v>0.77586206896551724</v>
      </c>
      <c r="I37" s="30"/>
      <c r="J37" s="72" t="s">
        <v>95</v>
      </c>
      <c r="K37" s="28"/>
      <c r="L37" s="28"/>
      <c r="M37" s="28"/>
    </row>
    <row r="38" spans="1:17">
      <c r="A38" s="213" t="s">
        <v>69</v>
      </c>
      <c r="B38" s="213"/>
      <c r="C38" s="62"/>
      <c r="D38" s="30" t="e">
        <f>ตัวบ่งชี้1.1!D31+ตัวบ่งชี้1.1!D34+ตัวบ่งชี้1.1!D37+ตัวบ่งชี้1.1!D40+#REF!+#REF!</f>
        <v>#REF!</v>
      </c>
      <c r="E38" s="30" t="e">
        <f>ตัวบ่งชี้1.1!E31+ตัวบ่งชี้1.1!E34+ตัวบ่งชี้1.1!E37+ตัวบ่งชี้1.1!E40+#REF!+#REF!</f>
        <v>#REF!</v>
      </c>
      <c r="F38" s="30" t="e">
        <f t="shared" si="5"/>
        <v>#REF!</v>
      </c>
      <c r="G38" s="30" t="e">
        <f>ตัวบ่งชี้1.1!G31+ตัวบ่งชี้1.1!G34+ตัวบ่งชี้1.1!G37+ตัวบ่งชี้1.1!G40+#REF!+#REF!</f>
        <v>#REF!</v>
      </c>
      <c r="H38" s="40" t="e">
        <f t="shared" si="6"/>
        <v>#REF!</v>
      </c>
      <c r="I38" s="28"/>
      <c r="J38" s="72" t="s">
        <v>95</v>
      </c>
      <c r="K38" s="28"/>
      <c r="L38" s="28"/>
      <c r="M38" s="28"/>
    </row>
    <row r="39" spans="1:17">
      <c r="A39" s="27"/>
    </row>
    <row r="40" spans="1:17">
      <c r="A40" s="27"/>
    </row>
    <row r="41" spans="1:17">
      <c r="A41" s="27"/>
    </row>
    <row r="42" spans="1:17">
      <c r="A42" s="27"/>
    </row>
    <row r="43" spans="1:17" ht="26.25">
      <c r="A43" s="212" t="s">
        <v>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</row>
    <row r="44" spans="1:17">
      <c r="A44" s="27" t="s">
        <v>25</v>
      </c>
    </row>
    <row r="45" spans="1:17">
      <c r="A45" s="27" t="s">
        <v>30</v>
      </c>
    </row>
    <row r="46" spans="1:17">
      <c r="A46" s="27"/>
    </row>
    <row r="47" spans="1:17">
      <c r="A47" s="207" t="s">
        <v>31</v>
      </c>
      <c r="B47" s="208" t="s">
        <v>39</v>
      </c>
      <c r="C47" s="207" t="s">
        <v>32</v>
      </c>
      <c r="D47" s="207" t="s">
        <v>35</v>
      </c>
      <c r="E47" s="207"/>
      <c r="F47" s="207"/>
      <c r="G47" s="208" t="s">
        <v>57</v>
      </c>
      <c r="H47" s="208"/>
      <c r="I47" s="207" t="s">
        <v>47</v>
      </c>
      <c r="J47" s="207"/>
      <c r="K47" s="207"/>
      <c r="L47" s="207"/>
      <c r="M47" s="207"/>
    </row>
    <row r="48" spans="1:17" ht="63">
      <c r="A48" s="207"/>
      <c r="B48" s="207"/>
      <c r="C48" s="207"/>
      <c r="D48" s="63" t="s">
        <v>33</v>
      </c>
      <c r="E48" s="63" t="s">
        <v>52</v>
      </c>
      <c r="F48" s="62" t="s">
        <v>34</v>
      </c>
      <c r="G48" s="63" t="s">
        <v>40</v>
      </c>
      <c r="H48" s="62" t="s">
        <v>41</v>
      </c>
      <c r="I48" s="62" t="s">
        <v>42</v>
      </c>
      <c r="J48" s="62" t="s">
        <v>43</v>
      </c>
      <c r="K48" s="62" t="s">
        <v>44</v>
      </c>
      <c r="L48" s="63" t="s">
        <v>45</v>
      </c>
      <c r="M48" s="63" t="s">
        <v>46</v>
      </c>
    </row>
    <row r="49" spans="1:17">
      <c r="A49" s="207"/>
      <c r="B49" s="207"/>
      <c r="C49" s="207"/>
      <c r="D49" s="35" t="s">
        <v>38</v>
      </c>
      <c r="E49" s="36" t="s">
        <v>37</v>
      </c>
      <c r="F49" s="28" t="s">
        <v>36</v>
      </c>
      <c r="G49" s="28"/>
      <c r="H49" s="28"/>
      <c r="I49" s="64" t="s">
        <v>51</v>
      </c>
      <c r="J49" s="64" t="s">
        <v>48</v>
      </c>
      <c r="K49" s="64" t="s">
        <v>49</v>
      </c>
      <c r="L49" s="64" t="s">
        <v>50</v>
      </c>
      <c r="M49" s="64" t="s">
        <v>59</v>
      </c>
    </row>
    <row r="50" spans="1:17">
      <c r="A50" s="58"/>
      <c r="B50" s="37" t="s">
        <v>53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</row>
    <row r="51" spans="1:17">
      <c r="A51" s="60"/>
      <c r="B51" s="28" t="s">
        <v>55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</row>
    <row r="52" spans="1:17" ht="42">
      <c r="A52" s="58">
        <v>1</v>
      </c>
      <c r="B52" s="43" t="s">
        <v>70</v>
      </c>
      <c r="C52" s="62"/>
      <c r="D52" s="30"/>
      <c r="E52" s="30"/>
      <c r="F52" s="30"/>
      <c r="G52" s="30"/>
      <c r="H52" s="40"/>
      <c r="I52" s="28"/>
      <c r="J52" s="28"/>
      <c r="K52" s="28"/>
      <c r="L52" s="28"/>
      <c r="M52" s="28"/>
    </row>
    <row r="53" spans="1:17">
      <c r="A53" s="60"/>
      <c r="B53" s="28" t="s">
        <v>56</v>
      </c>
      <c r="C53" s="62">
        <v>1</v>
      </c>
      <c r="D53" s="30">
        <v>45</v>
      </c>
      <c r="E53" s="30">
        <v>7</v>
      </c>
      <c r="F53" s="30">
        <f t="shared" ref="F53:F54" si="8">D53-E53</f>
        <v>38</v>
      </c>
      <c r="G53" s="30">
        <v>23</v>
      </c>
      <c r="H53" s="40">
        <f t="shared" ref="H53:H55" si="9">G53/F53</f>
        <v>0.60526315789473684</v>
      </c>
      <c r="I53" s="28"/>
      <c r="J53" s="28"/>
      <c r="K53" s="72" t="s">
        <v>95</v>
      </c>
      <c r="L53" s="28"/>
      <c r="M53" s="28"/>
    </row>
    <row r="54" spans="1:17">
      <c r="A54" s="60"/>
      <c r="B54" s="31"/>
      <c r="C54" s="41">
        <v>2</v>
      </c>
      <c r="D54" s="32">
        <v>31</v>
      </c>
      <c r="E54" s="32">
        <v>7</v>
      </c>
      <c r="F54" s="32">
        <f t="shared" si="8"/>
        <v>24</v>
      </c>
      <c r="G54" s="32">
        <v>17</v>
      </c>
      <c r="H54" s="44">
        <f t="shared" si="9"/>
        <v>0.70833333333333337</v>
      </c>
      <c r="I54" s="31"/>
      <c r="J54" s="72" t="s">
        <v>95</v>
      </c>
      <c r="K54" s="31"/>
      <c r="L54" s="31"/>
      <c r="M54" s="31"/>
    </row>
    <row r="55" spans="1:17">
      <c r="A55" s="65"/>
      <c r="B55" s="53" t="s">
        <v>71</v>
      </c>
      <c r="C55" s="62"/>
      <c r="D55" s="30">
        <f>D53+D54</f>
        <v>76</v>
      </c>
      <c r="E55" s="30">
        <f>E53+E54</f>
        <v>14</v>
      </c>
      <c r="F55" s="30">
        <f>F53+F54</f>
        <v>62</v>
      </c>
      <c r="G55" s="30">
        <f>G53+G54</f>
        <v>40</v>
      </c>
      <c r="H55" s="40">
        <f t="shared" si="9"/>
        <v>0.64516129032258063</v>
      </c>
      <c r="I55" s="28"/>
      <c r="J55" s="28"/>
      <c r="K55" s="72" t="s">
        <v>95</v>
      </c>
      <c r="L55" s="28"/>
      <c r="M55" s="28"/>
    </row>
    <row r="56" spans="1:17">
      <c r="A56" s="214" t="s">
        <v>73</v>
      </c>
      <c r="B56" s="214"/>
      <c r="C56" s="62"/>
      <c r="D56" s="30">
        <f>D55</f>
        <v>76</v>
      </c>
      <c r="E56" s="30">
        <f>E55</f>
        <v>14</v>
      </c>
      <c r="F56" s="30">
        <f>F55</f>
        <v>62</v>
      </c>
      <c r="G56" s="30">
        <f>G55</f>
        <v>40</v>
      </c>
      <c r="H56" s="40">
        <f>H55</f>
        <v>0.64516129032258063</v>
      </c>
      <c r="I56" s="30"/>
      <c r="J56" s="28"/>
      <c r="K56" s="72" t="s">
        <v>95</v>
      </c>
      <c r="L56" s="28"/>
      <c r="M56" s="28"/>
    </row>
    <row r="57" spans="1:17" ht="21.75" thickBot="1">
      <c r="A57" s="215" t="s">
        <v>72</v>
      </c>
      <c r="B57" s="216"/>
      <c r="C57" s="54"/>
      <c r="D57" s="55">
        <f>D10+D13+D16+D19+D33+D37+D55</f>
        <v>876</v>
      </c>
      <c r="E57" s="55">
        <f>E10+E13+E16+E19+E33+E37+E55</f>
        <v>114</v>
      </c>
      <c r="F57" s="55">
        <f>F10+F13+F16+F19+F33+F37+F55</f>
        <v>762</v>
      </c>
      <c r="G57" s="55">
        <f>G10+G13+G16+G19+G33+G37+G55</f>
        <v>595</v>
      </c>
      <c r="H57" s="56">
        <f>G57/F57</f>
        <v>0.78083989501312334</v>
      </c>
      <c r="I57" s="52"/>
      <c r="J57" s="78" t="s">
        <v>95</v>
      </c>
      <c r="K57" s="52"/>
      <c r="L57" s="52"/>
      <c r="M57" s="52"/>
    </row>
    <row r="58" spans="1:17" ht="21.75" thickTop="1">
      <c r="A58" s="27"/>
    </row>
    <row r="59" spans="1:17">
      <c r="A59" s="27"/>
    </row>
    <row r="60" spans="1:17">
      <c r="A60" s="27"/>
    </row>
    <row r="63" spans="1:17" ht="26.25">
      <c r="A63" s="212" t="s">
        <v>5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</row>
    <row r="64" spans="1:17">
      <c r="A64" s="27" t="s">
        <v>25</v>
      </c>
    </row>
    <row r="65" spans="1:13">
      <c r="A65" s="27" t="s">
        <v>30</v>
      </c>
    </row>
    <row r="66" spans="1:13">
      <c r="A66" s="27"/>
    </row>
    <row r="67" spans="1:13">
      <c r="A67" s="207" t="s">
        <v>31</v>
      </c>
      <c r="B67" s="208" t="s">
        <v>39</v>
      </c>
      <c r="C67" s="207" t="s">
        <v>32</v>
      </c>
      <c r="D67" s="207" t="s">
        <v>35</v>
      </c>
      <c r="E67" s="207"/>
      <c r="F67" s="207"/>
      <c r="G67" s="208" t="s">
        <v>57</v>
      </c>
      <c r="H67" s="208"/>
      <c r="I67" s="207" t="s">
        <v>47</v>
      </c>
      <c r="J67" s="207"/>
      <c r="K67" s="207"/>
      <c r="L67" s="207"/>
      <c r="M67" s="207"/>
    </row>
    <row r="68" spans="1:13" ht="63">
      <c r="A68" s="207"/>
      <c r="B68" s="207"/>
      <c r="C68" s="207"/>
      <c r="D68" s="63" t="s">
        <v>33</v>
      </c>
      <c r="E68" s="63" t="s">
        <v>52</v>
      </c>
      <c r="F68" s="62" t="s">
        <v>34</v>
      </c>
      <c r="G68" s="63" t="s">
        <v>40</v>
      </c>
      <c r="H68" s="62" t="s">
        <v>41</v>
      </c>
      <c r="I68" s="62" t="s">
        <v>42</v>
      </c>
      <c r="J68" s="62" t="s">
        <v>43</v>
      </c>
      <c r="K68" s="62" t="s">
        <v>44</v>
      </c>
      <c r="L68" s="63" t="s">
        <v>45</v>
      </c>
      <c r="M68" s="63" t="s">
        <v>46</v>
      </c>
    </row>
    <row r="69" spans="1:13">
      <c r="A69" s="207"/>
      <c r="B69" s="207"/>
      <c r="C69" s="207"/>
      <c r="D69" s="35" t="s">
        <v>38</v>
      </c>
      <c r="E69" s="36" t="s">
        <v>37</v>
      </c>
      <c r="F69" s="28" t="s">
        <v>36</v>
      </c>
      <c r="G69" s="28"/>
      <c r="H69" s="28"/>
      <c r="I69" s="64" t="s">
        <v>51</v>
      </c>
      <c r="J69" s="64" t="s">
        <v>48</v>
      </c>
      <c r="K69" s="64" t="s">
        <v>49</v>
      </c>
      <c r="L69" s="64" t="s">
        <v>50</v>
      </c>
      <c r="M69" s="64" t="s">
        <v>59</v>
      </c>
    </row>
    <row r="70" spans="1:13">
      <c r="A70" s="58"/>
      <c r="B70" s="37" t="s">
        <v>74</v>
      </c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</row>
    <row r="71" spans="1:13">
      <c r="A71" s="60"/>
      <c r="B71" s="28" t="s">
        <v>75</v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</row>
    <row r="72" spans="1:13">
      <c r="A72" s="58">
        <v>1</v>
      </c>
      <c r="B72" s="217" t="s">
        <v>61</v>
      </c>
      <c r="C72" s="62">
        <v>1</v>
      </c>
      <c r="D72" s="30">
        <v>35</v>
      </c>
      <c r="E72" s="30">
        <v>7</v>
      </c>
      <c r="F72" s="30">
        <f t="shared" ref="F72:F76" si="10">D72-E72</f>
        <v>28</v>
      </c>
      <c r="G72" s="30">
        <v>28</v>
      </c>
      <c r="H72" s="40">
        <f t="shared" ref="H72:H80" si="11">G72/F72</f>
        <v>1</v>
      </c>
      <c r="I72" s="72" t="s">
        <v>95</v>
      </c>
      <c r="J72" s="28"/>
      <c r="K72" s="28"/>
      <c r="L72" s="28"/>
      <c r="M72" s="28"/>
    </row>
    <row r="73" spans="1:13">
      <c r="A73" s="60"/>
      <c r="B73" s="218"/>
      <c r="C73" s="41">
        <v>2</v>
      </c>
      <c r="D73" s="32">
        <v>37</v>
      </c>
      <c r="E73" s="32">
        <v>1</v>
      </c>
      <c r="F73" s="32">
        <f t="shared" si="10"/>
        <v>36</v>
      </c>
      <c r="G73" s="32">
        <v>35</v>
      </c>
      <c r="H73" s="44">
        <f t="shared" si="11"/>
        <v>0.97222222222222221</v>
      </c>
      <c r="I73" s="72" t="s">
        <v>95</v>
      </c>
      <c r="J73" s="31"/>
      <c r="K73" s="31"/>
      <c r="L73" s="31"/>
      <c r="M73" s="31"/>
    </row>
    <row r="74" spans="1:13">
      <c r="A74" s="70"/>
      <c r="B74" s="53" t="s">
        <v>62</v>
      </c>
      <c r="C74" s="62"/>
      <c r="D74" s="30">
        <f>D72+D73</f>
        <v>72</v>
      </c>
      <c r="E74" s="30">
        <f t="shared" ref="E74:F74" si="12">E72+E73</f>
        <v>8</v>
      </c>
      <c r="F74" s="30">
        <f t="shared" si="12"/>
        <v>64</v>
      </c>
      <c r="G74" s="30">
        <f>G72+G73</f>
        <v>63</v>
      </c>
      <c r="H74" s="40">
        <f t="shared" si="11"/>
        <v>0.984375</v>
      </c>
      <c r="I74" s="72" t="s">
        <v>95</v>
      </c>
      <c r="J74" s="28"/>
      <c r="K74" s="28"/>
      <c r="L74" s="28"/>
      <c r="M74" s="28"/>
    </row>
    <row r="75" spans="1:13">
      <c r="A75" s="58">
        <v>2</v>
      </c>
      <c r="B75" s="219" t="s">
        <v>76</v>
      </c>
      <c r="C75" s="62">
        <v>1</v>
      </c>
      <c r="D75" s="30">
        <v>52</v>
      </c>
      <c r="E75" s="30">
        <v>4</v>
      </c>
      <c r="F75" s="30">
        <f t="shared" si="10"/>
        <v>48</v>
      </c>
      <c r="G75" s="30">
        <v>26</v>
      </c>
      <c r="H75" s="40">
        <f t="shared" si="11"/>
        <v>0.54166666666666663</v>
      </c>
      <c r="I75" s="30"/>
      <c r="J75" s="28"/>
      <c r="K75" s="28"/>
      <c r="L75" s="72" t="s">
        <v>95</v>
      </c>
      <c r="M75" s="28"/>
    </row>
    <row r="76" spans="1:13">
      <c r="A76" s="60"/>
      <c r="B76" s="220"/>
      <c r="C76" s="62">
        <v>2</v>
      </c>
      <c r="D76" s="30">
        <v>21</v>
      </c>
      <c r="E76" s="30">
        <v>0</v>
      </c>
      <c r="F76" s="30">
        <f t="shared" si="10"/>
        <v>21</v>
      </c>
      <c r="G76" s="30">
        <v>21</v>
      </c>
      <c r="H76" s="40">
        <f t="shared" si="11"/>
        <v>1</v>
      </c>
      <c r="I76" s="72" t="s">
        <v>95</v>
      </c>
      <c r="J76" s="28"/>
      <c r="K76" s="28"/>
      <c r="L76" s="28"/>
      <c r="M76" s="28"/>
    </row>
    <row r="77" spans="1:13">
      <c r="A77" s="70"/>
      <c r="B77" s="53" t="s">
        <v>63</v>
      </c>
      <c r="C77" s="62"/>
      <c r="D77" s="30">
        <f>D75+D76</f>
        <v>73</v>
      </c>
      <c r="E77" s="30">
        <f t="shared" ref="E77:F77" si="13">E75+E76</f>
        <v>4</v>
      </c>
      <c r="F77" s="30">
        <f t="shared" si="13"/>
        <v>69</v>
      </c>
      <c r="G77" s="30">
        <f>G75+G76</f>
        <v>47</v>
      </c>
      <c r="H77" s="40">
        <f t="shared" si="11"/>
        <v>0.6811594202898551</v>
      </c>
      <c r="I77" s="30"/>
      <c r="J77" s="28"/>
      <c r="K77" s="72" t="s">
        <v>95</v>
      </c>
      <c r="L77" s="28"/>
      <c r="M77" s="28"/>
    </row>
    <row r="78" spans="1:13">
      <c r="A78" s="58">
        <v>3</v>
      </c>
      <c r="B78" s="220" t="s">
        <v>64</v>
      </c>
      <c r="C78" s="62">
        <v>1</v>
      </c>
      <c r="D78" s="30">
        <v>19</v>
      </c>
      <c r="E78" s="30">
        <v>1</v>
      </c>
      <c r="F78" s="30">
        <v>18</v>
      </c>
      <c r="G78" s="30">
        <v>16</v>
      </c>
      <c r="H78" s="40">
        <f t="shared" si="11"/>
        <v>0.88888888888888884</v>
      </c>
      <c r="I78" s="72" t="s">
        <v>95</v>
      </c>
      <c r="J78" s="28"/>
      <c r="K78" s="28"/>
      <c r="L78" s="28"/>
      <c r="M78" s="28"/>
    </row>
    <row r="79" spans="1:13">
      <c r="A79" s="59"/>
      <c r="B79" s="219"/>
      <c r="C79" s="62">
        <v>2</v>
      </c>
      <c r="D79" s="30"/>
      <c r="E79" s="30"/>
      <c r="F79" s="30"/>
      <c r="G79" s="30"/>
      <c r="H79" s="40"/>
      <c r="I79" s="28"/>
      <c r="J79" s="28"/>
      <c r="K79" s="28"/>
      <c r="L79" s="28"/>
      <c r="M79" s="28"/>
    </row>
    <row r="80" spans="1:13">
      <c r="A80" s="65"/>
      <c r="B80" s="53" t="s">
        <v>65</v>
      </c>
      <c r="C80" s="62"/>
      <c r="D80" s="30">
        <f>D78+D79</f>
        <v>19</v>
      </c>
      <c r="E80" s="30">
        <f t="shared" ref="E80:G80" si="14">E78+E79</f>
        <v>1</v>
      </c>
      <c r="F80" s="30">
        <f t="shared" si="14"/>
        <v>18</v>
      </c>
      <c r="G80" s="30">
        <f t="shared" si="14"/>
        <v>16</v>
      </c>
      <c r="H80" s="40">
        <f t="shared" si="11"/>
        <v>0.88888888888888884</v>
      </c>
      <c r="I80" s="72" t="s">
        <v>95</v>
      </c>
      <c r="J80" s="28"/>
      <c r="K80" s="28"/>
      <c r="L80" s="28"/>
      <c r="M80" s="28"/>
    </row>
    <row r="81" spans="1:17">
      <c r="A81" s="27"/>
    </row>
    <row r="82" spans="1:17">
      <c r="A82" s="27"/>
    </row>
    <row r="83" spans="1:17">
      <c r="A83" s="27"/>
    </row>
    <row r="84" spans="1:17" ht="26.25">
      <c r="A84" s="212" t="s">
        <v>5</v>
      </c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</row>
    <row r="85" spans="1:17">
      <c r="A85" s="27" t="s">
        <v>25</v>
      </c>
    </row>
    <row r="86" spans="1:17">
      <c r="A86" s="27" t="s">
        <v>30</v>
      </c>
    </row>
    <row r="87" spans="1:17">
      <c r="A87" s="27"/>
    </row>
    <row r="88" spans="1:17">
      <c r="A88" s="207" t="s">
        <v>31</v>
      </c>
      <c r="B88" s="208" t="s">
        <v>39</v>
      </c>
      <c r="C88" s="207" t="s">
        <v>32</v>
      </c>
      <c r="D88" s="207" t="s">
        <v>35</v>
      </c>
      <c r="E88" s="207"/>
      <c r="F88" s="207"/>
      <c r="G88" s="208" t="s">
        <v>57</v>
      </c>
      <c r="H88" s="208"/>
      <c r="I88" s="207" t="s">
        <v>47</v>
      </c>
      <c r="J88" s="207"/>
      <c r="K88" s="207"/>
      <c r="L88" s="207"/>
      <c r="M88" s="207"/>
    </row>
    <row r="89" spans="1:17" ht="63">
      <c r="A89" s="207"/>
      <c r="B89" s="207"/>
      <c r="C89" s="207"/>
      <c r="D89" s="63" t="s">
        <v>33</v>
      </c>
      <c r="E89" s="63" t="s">
        <v>52</v>
      </c>
      <c r="F89" s="62" t="s">
        <v>34</v>
      </c>
      <c r="G89" s="63" t="s">
        <v>40</v>
      </c>
      <c r="H89" s="62" t="s">
        <v>41</v>
      </c>
      <c r="I89" s="62" t="s">
        <v>42</v>
      </c>
      <c r="J89" s="62" t="s">
        <v>43</v>
      </c>
      <c r="K89" s="62" t="s">
        <v>44</v>
      </c>
      <c r="L89" s="63" t="s">
        <v>45</v>
      </c>
      <c r="M89" s="63" t="s">
        <v>46</v>
      </c>
    </row>
    <row r="90" spans="1:17">
      <c r="A90" s="207"/>
      <c r="B90" s="207"/>
      <c r="C90" s="207"/>
      <c r="D90" s="35" t="s">
        <v>38</v>
      </c>
      <c r="E90" s="36" t="s">
        <v>37</v>
      </c>
      <c r="F90" s="28" t="s">
        <v>36</v>
      </c>
      <c r="G90" s="28"/>
      <c r="H90" s="28"/>
      <c r="I90" s="64" t="s">
        <v>51</v>
      </c>
      <c r="J90" s="64" t="s">
        <v>48</v>
      </c>
      <c r="K90" s="64" t="s">
        <v>49</v>
      </c>
      <c r="L90" s="64" t="s">
        <v>50</v>
      </c>
      <c r="M90" s="64" t="s">
        <v>59</v>
      </c>
    </row>
    <row r="91" spans="1:17">
      <c r="A91" s="58"/>
      <c r="B91" s="37" t="s">
        <v>74</v>
      </c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</row>
    <row r="92" spans="1:17">
      <c r="A92" s="60"/>
      <c r="B92" s="28" t="s">
        <v>82</v>
      </c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</row>
    <row r="93" spans="1:17">
      <c r="A93" s="58">
        <v>4</v>
      </c>
      <c r="B93" s="217" t="s">
        <v>66</v>
      </c>
      <c r="C93" s="49">
        <v>1</v>
      </c>
      <c r="D93" s="30">
        <v>25</v>
      </c>
      <c r="E93" s="30">
        <v>0</v>
      </c>
      <c r="F93" s="30">
        <f t="shared" ref="F93:F97" si="15">D93-E93</f>
        <v>25</v>
      </c>
      <c r="G93" s="30">
        <v>23</v>
      </c>
      <c r="H93" s="40">
        <f t="shared" ref="H93:H101" si="16">G93/F93</f>
        <v>0.92</v>
      </c>
      <c r="I93" s="72" t="s">
        <v>95</v>
      </c>
      <c r="J93" s="28"/>
      <c r="K93" s="28"/>
      <c r="L93" s="28"/>
      <c r="M93" s="28"/>
    </row>
    <row r="94" spans="1:17">
      <c r="A94" s="60"/>
      <c r="B94" s="218"/>
      <c r="C94" s="50">
        <v>2</v>
      </c>
      <c r="D94" s="32">
        <v>34</v>
      </c>
      <c r="E94" s="32">
        <v>1</v>
      </c>
      <c r="F94" s="32">
        <f t="shared" si="15"/>
        <v>33</v>
      </c>
      <c r="G94" s="32">
        <v>32</v>
      </c>
      <c r="H94" s="44">
        <f t="shared" si="16"/>
        <v>0.96969696969696972</v>
      </c>
      <c r="I94" s="72" t="s">
        <v>95</v>
      </c>
      <c r="J94" s="31"/>
      <c r="K94" s="31"/>
      <c r="L94" s="31"/>
      <c r="M94" s="31"/>
    </row>
    <row r="95" spans="1:17">
      <c r="A95" s="60"/>
      <c r="B95" s="61" t="s">
        <v>67</v>
      </c>
      <c r="C95" s="49"/>
      <c r="D95" s="30">
        <f>D93+D94</f>
        <v>59</v>
      </c>
      <c r="E95" s="30">
        <f t="shared" ref="E95:F95" si="17">E93+E94</f>
        <v>1</v>
      </c>
      <c r="F95" s="30">
        <f t="shared" si="17"/>
        <v>58</v>
      </c>
      <c r="G95" s="30">
        <f>G93+G94</f>
        <v>55</v>
      </c>
      <c r="H95" s="40">
        <f t="shared" si="16"/>
        <v>0.94827586206896552</v>
      </c>
      <c r="I95" s="72" t="s">
        <v>95</v>
      </c>
      <c r="J95" s="28"/>
      <c r="K95" s="28"/>
      <c r="L95" s="28"/>
      <c r="M95" s="28"/>
    </row>
    <row r="96" spans="1:17">
      <c r="A96" s="58">
        <v>5</v>
      </c>
      <c r="B96" s="28" t="s">
        <v>77</v>
      </c>
      <c r="C96" s="49">
        <v>1</v>
      </c>
      <c r="D96" s="30">
        <v>35</v>
      </c>
      <c r="E96" s="30">
        <v>3</v>
      </c>
      <c r="F96" s="30">
        <f t="shared" si="15"/>
        <v>32</v>
      </c>
      <c r="G96" s="30">
        <v>30</v>
      </c>
      <c r="H96" s="40">
        <f t="shared" si="16"/>
        <v>0.9375</v>
      </c>
      <c r="I96" s="72" t="s">
        <v>95</v>
      </c>
      <c r="J96" s="28"/>
      <c r="K96" s="28"/>
      <c r="L96" s="28"/>
      <c r="M96" s="28"/>
    </row>
    <row r="97" spans="1:17">
      <c r="A97" s="60"/>
      <c r="B97" s="28" t="s">
        <v>78</v>
      </c>
      <c r="C97" s="49">
        <v>2</v>
      </c>
      <c r="D97" s="30">
        <v>15</v>
      </c>
      <c r="E97" s="30">
        <v>0</v>
      </c>
      <c r="F97" s="30">
        <f t="shared" si="15"/>
        <v>15</v>
      </c>
      <c r="G97" s="30">
        <v>15</v>
      </c>
      <c r="H97" s="40">
        <f t="shared" si="16"/>
        <v>1</v>
      </c>
      <c r="I97" s="72" t="s">
        <v>95</v>
      </c>
      <c r="J97" s="28"/>
      <c r="K97" s="28"/>
      <c r="L97" s="28"/>
      <c r="M97" s="28"/>
    </row>
    <row r="98" spans="1:17">
      <c r="A98" s="59"/>
      <c r="B98" s="53" t="s">
        <v>79</v>
      </c>
      <c r="C98" s="49"/>
      <c r="D98" s="30">
        <f>D96+D97</f>
        <v>50</v>
      </c>
      <c r="E98" s="30">
        <f t="shared" ref="E98:F98" si="18">E96+E97</f>
        <v>3</v>
      </c>
      <c r="F98" s="30">
        <f t="shared" si="18"/>
        <v>47</v>
      </c>
      <c r="G98" s="30">
        <f>G96+G97</f>
        <v>45</v>
      </c>
      <c r="H98" s="40">
        <f t="shared" si="16"/>
        <v>0.95744680851063835</v>
      </c>
      <c r="I98" s="72" t="s">
        <v>95</v>
      </c>
      <c r="J98" s="28"/>
      <c r="K98" s="28"/>
      <c r="L98" s="28"/>
      <c r="M98" s="28"/>
    </row>
    <row r="99" spans="1:17">
      <c r="A99" s="60">
        <v>6</v>
      </c>
      <c r="B99" s="220" t="s">
        <v>80</v>
      </c>
      <c r="C99" s="49">
        <v>1</v>
      </c>
      <c r="D99" s="30">
        <v>46</v>
      </c>
      <c r="E99" s="30">
        <v>1</v>
      </c>
      <c r="F99" s="30">
        <f>D99-E99</f>
        <v>45</v>
      </c>
      <c r="G99" s="30">
        <v>43</v>
      </c>
      <c r="H99" s="40">
        <f t="shared" si="16"/>
        <v>0.9555555555555556</v>
      </c>
      <c r="I99" s="72" t="s">
        <v>95</v>
      </c>
      <c r="J99" s="28"/>
      <c r="K99" s="28"/>
      <c r="L99" s="28"/>
      <c r="M99" s="28"/>
    </row>
    <row r="100" spans="1:17">
      <c r="A100" s="59"/>
      <c r="B100" s="219"/>
      <c r="C100" s="49">
        <v>2</v>
      </c>
      <c r="D100" s="30">
        <v>30</v>
      </c>
      <c r="E100" s="30">
        <v>4</v>
      </c>
      <c r="F100" s="30">
        <f>D100-E100</f>
        <v>26</v>
      </c>
      <c r="G100" s="30">
        <v>26</v>
      </c>
      <c r="H100" s="40">
        <f t="shared" si="16"/>
        <v>1</v>
      </c>
      <c r="I100" s="72" t="s">
        <v>95</v>
      </c>
      <c r="J100" s="28"/>
      <c r="K100" s="28"/>
      <c r="L100" s="28"/>
      <c r="M100" s="28"/>
    </row>
    <row r="101" spans="1:17">
      <c r="A101" s="65"/>
      <c r="B101" s="53" t="s">
        <v>81</v>
      </c>
      <c r="C101" s="49"/>
      <c r="D101" s="30">
        <f>D99+D100</f>
        <v>76</v>
      </c>
      <c r="E101" s="30">
        <f t="shared" ref="E101:G101" si="19">E99+E100</f>
        <v>5</v>
      </c>
      <c r="F101" s="30">
        <f t="shared" si="19"/>
        <v>71</v>
      </c>
      <c r="G101" s="30">
        <f t="shared" si="19"/>
        <v>69</v>
      </c>
      <c r="H101" s="40">
        <f t="shared" si="16"/>
        <v>0.971830985915493</v>
      </c>
      <c r="I101" s="72" t="s">
        <v>95</v>
      </c>
      <c r="J101" s="28"/>
      <c r="K101" s="28"/>
      <c r="L101" s="28"/>
      <c r="M101" s="28"/>
    </row>
    <row r="102" spans="1:17">
      <c r="A102" s="221" t="s">
        <v>87</v>
      </c>
      <c r="B102" s="221"/>
      <c r="C102" s="28"/>
      <c r="D102" s="28">
        <f>D74+D77+D80+D95+D98+D101</f>
        <v>349</v>
      </c>
      <c r="E102" s="28">
        <f t="shared" ref="E102:G102" si="20">E74+E77+E80+E95+E98+E101</f>
        <v>22</v>
      </c>
      <c r="F102" s="28">
        <f t="shared" si="20"/>
        <v>327</v>
      </c>
      <c r="G102" s="28">
        <f t="shared" si="20"/>
        <v>295</v>
      </c>
      <c r="H102" s="39">
        <f>G102/F102</f>
        <v>0.90214067278287458</v>
      </c>
      <c r="I102" s="72" t="s">
        <v>95</v>
      </c>
      <c r="J102" s="28"/>
      <c r="K102" s="28"/>
      <c r="L102" s="28"/>
      <c r="M102" s="28"/>
    </row>
    <row r="103" spans="1:17">
      <c r="A103" s="27"/>
    </row>
    <row r="104" spans="1:17">
      <c r="A104" s="27"/>
    </row>
    <row r="105" spans="1:17" ht="26.25">
      <c r="A105" s="212" t="s">
        <v>5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</row>
    <row r="106" spans="1:17">
      <c r="A106" s="27" t="s">
        <v>25</v>
      </c>
    </row>
    <row r="107" spans="1:17">
      <c r="A107" s="27" t="s">
        <v>30</v>
      </c>
    </row>
    <row r="108" spans="1:17">
      <c r="A108" s="27"/>
    </row>
    <row r="109" spans="1:17">
      <c r="A109" s="207" t="s">
        <v>31</v>
      </c>
      <c r="B109" s="208" t="s">
        <v>39</v>
      </c>
      <c r="C109" s="207" t="s">
        <v>32</v>
      </c>
      <c r="D109" s="207" t="s">
        <v>35</v>
      </c>
      <c r="E109" s="207"/>
      <c r="F109" s="207"/>
      <c r="G109" s="208" t="s">
        <v>57</v>
      </c>
      <c r="H109" s="208"/>
      <c r="I109" s="207" t="s">
        <v>47</v>
      </c>
      <c r="J109" s="207"/>
      <c r="K109" s="207"/>
      <c r="L109" s="207"/>
      <c r="M109" s="207"/>
    </row>
    <row r="110" spans="1:17" ht="63">
      <c r="A110" s="207"/>
      <c r="B110" s="207"/>
      <c r="C110" s="207"/>
      <c r="D110" s="63" t="s">
        <v>33</v>
      </c>
      <c r="E110" s="63" t="s">
        <v>52</v>
      </c>
      <c r="F110" s="62" t="s">
        <v>34</v>
      </c>
      <c r="G110" s="63" t="s">
        <v>40</v>
      </c>
      <c r="H110" s="62" t="s">
        <v>41</v>
      </c>
      <c r="I110" s="62" t="s">
        <v>42</v>
      </c>
      <c r="J110" s="62" t="s">
        <v>43</v>
      </c>
      <c r="K110" s="62" t="s">
        <v>44</v>
      </c>
      <c r="L110" s="63" t="s">
        <v>45</v>
      </c>
      <c r="M110" s="63" t="s">
        <v>46</v>
      </c>
    </row>
    <row r="111" spans="1:17">
      <c r="A111" s="207"/>
      <c r="B111" s="207"/>
      <c r="C111" s="207"/>
      <c r="D111" s="35" t="s">
        <v>38</v>
      </c>
      <c r="E111" s="36" t="s">
        <v>37</v>
      </c>
      <c r="F111" s="28" t="s">
        <v>36</v>
      </c>
      <c r="G111" s="28"/>
      <c r="H111" s="28"/>
      <c r="I111" s="64" t="s">
        <v>51</v>
      </c>
      <c r="J111" s="64" t="s">
        <v>48</v>
      </c>
      <c r="K111" s="64" t="s">
        <v>49</v>
      </c>
      <c r="L111" s="64" t="s">
        <v>50</v>
      </c>
      <c r="M111" s="64" t="s">
        <v>59</v>
      </c>
    </row>
    <row r="112" spans="1:17">
      <c r="A112" s="58"/>
      <c r="B112" s="37" t="s">
        <v>74</v>
      </c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</row>
    <row r="113" spans="1:13" ht="63">
      <c r="A113" s="60"/>
      <c r="B113" s="43" t="s">
        <v>84</v>
      </c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</row>
    <row r="114" spans="1:13">
      <c r="A114" s="58">
        <v>1</v>
      </c>
      <c r="B114" s="217" t="s">
        <v>85</v>
      </c>
      <c r="C114" s="49">
        <v>1</v>
      </c>
      <c r="D114" s="30">
        <v>29</v>
      </c>
      <c r="E114" s="30">
        <v>5</v>
      </c>
      <c r="F114" s="30">
        <f t="shared" ref="F114" si="21">D114-E114</f>
        <v>24</v>
      </c>
      <c r="G114" s="30">
        <v>23</v>
      </c>
      <c r="H114" s="40">
        <f t="shared" ref="H114:H116" si="22">G114/F114</f>
        <v>0.95833333333333337</v>
      </c>
      <c r="I114" s="72" t="s">
        <v>95</v>
      </c>
      <c r="J114" s="28"/>
      <c r="K114" s="28"/>
      <c r="L114" s="28"/>
      <c r="M114" s="28"/>
    </row>
    <row r="115" spans="1:13">
      <c r="A115" s="59"/>
      <c r="B115" s="223"/>
      <c r="C115" s="49">
        <v>2</v>
      </c>
      <c r="D115" s="30"/>
      <c r="E115" s="30"/>
      <c r="F115" s="30"/>
      <c r="G115" s="30"/>
      <c r="H115" s="40"/>
      <c r="I115" s="30"/>
      <c r="J115" s="28"/>
      <c r="K115" s="28"/>
      <c r="L115" s="28"/>
      <c r="M115" s="28"/>
    </row>
    <row r="116" spans="1:13">
      <c r="A116" s="224" t="s">
        <v>86</v>
      </c>
      <c r="B116" s="225"/>
      <c r="C116" s="50"/>
      <c r="D116" s="32">
        <f>D114+D115</f>
        <v>29</v>
      </c>
      <c r="E116" s="32">
        <f t="shared" ref="E116:F116" si="23">E114+E115</f>
        <v>5</v>
      </c>
      <c r="F116" s="32">
        <f t="shared" si="23"/>
        <v>24</v>
      </c>
      <c r="G116" s="32">
        <f>G114+G115</f>
        <v>23</v>
      </c>
      <c r="H116" s="44">
        <f t="shared" si="22"/>
        <v>0.95833333333333337</v>
      </c>
      <c r="I116" s="72" t="s">
        <v>95</v>
      </c>
      <c r="J116" s="31"/>
      <c r="K116" s="31"/>
      <c r="L116" s="31"/>
      <c r="M116" s="31"/>
    </row>
    <row r="117" spans="1:13">
      <c r="A117" s="226" t="s">
        <v>90</v>
      </c>
      <c r="B117" s="226"/>
      <c r="C117" s="47"/>
      <c r="D117" s="30">
        <f>D116</f>
        <v>29</v>
      </c>
      <c r="E117" s="30">
        <f>E116</f>
        <v>5</v>
      </c>
      <c r="F117" s="30">
        <f>F116</f>
        <v>24</v>
      </c>
      <c r="G117" s="30">
        <f>G116</f>
        <v>23</v>
      </c>
      <c r="H117" s="40">
        <f>H116</f>
        <v>0.95833333333333337</v>
      </c>
      <c r="I117" s="72" t="s">
        <v>95</v>
      </c>
      <c r="J117" s="45"/>
      <c r="K117" s="45"/>
      <c r="L117" s="28"/>
      <c r="M117" s="28"/>
    </row>
    <row r="118" spans="1:13" ht="21.75" thickBot="1">
      <c r="A118" s="227" t="s">
        <v>88</v>
      </c>
      <c r="B118" s="227"/>
      <c r="C118" s="48"/>
      <c r="D118" s="66">
        <f>D102+D117</f>
        <v>378</v>
      </c>
      <c r="E118" s="66">
        <f t="shared" ref="E118:G118" si="24">E102+E117</f>
        <v>27</v>
      </c>
      <c r="F118" s="66">
        <f t="shared" si="24"/>
        <v>351</v>
      </c>
      <c r="G118" s="66">
        <f t="shared" si="24"/>
        <v>318</v>
      </c>
      <c r="H118" s="67">
        <f>G118/F118</f>
        <v>0.90598290598290598</v>
      </c>
      <c r="I118" s="72" t="s">
        <v>95</v>
      </c>
      <c r="J118" s="46"/>
      <c r="K118" s="46"/>
      <c r="L118" s="38"/>
      <c r="M118" s="38"/>
    </row>
    <row r="119" spans="1:13" ht="22.5" thickTop="1" thickBot="1">
      <c r="A119" s="222" t="s">
        <v>89</v>
      </c>
      <c r="B119" s="222"/>
      <c r="C119" s="42"/>
      <c r="D119" s="69">
        <f>D57+D118</f>
        <v>1254</v>
      </c>
      <c r="E119" s="69">
        <f t="shared" ref="E119:G119" si="25">E57+E118</f>
        <v>141</v>
      </c>
      <c r="F119" s="69">
        <f t="shared" si="25"/>
        <v>1113</v>
      </c>
      <c r="G119" s="69">
        <f t="shared" si="25"/>
        <v>913</v>
      </c>
      <c r="H119" s="68">
        <f>G119/F119</f>
        <v>0.82030548068283915</v>
      </c>
      <c r="I119" s="78" t="s">
        <v>95</v>
      </c>
      <c r="J119" s="42"/>
      <c r="K119" s="42"/>
      <c r="L119" s="42"/>
      <c r="M119" s="42"/>
    </row>
    <row r="120" spans="1:13" ht="21.75" thickTop="1">
      <c r="A120" s="27"/>
    </row>
    <row r="121" spans="1:13">
      <c r="A121" s="27"/>
    </row>
    <row r="122" spans="1:13">
      <c r="A122" s="27"/>
    </row>
    <row r="123" spans="1:13">
      <c r="A123" s="27"/>
    </row>
    <row r="124" spans="1:13" ht="26.25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spans="1:13" ht="26.25">
      <c r="A125" s="71" t="s">
        <v>91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spans="1:13" ht="26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</row>
    <row r="127" spans="1:13" ht="26.25">
      <c r="A127" s="71" t="s">
        <v>97</v>
      </c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</row>
    <row r="128" spans="1:13" ht="26.25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</row>
    <row r="129" spans="1:13" ht="26.25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</row>
    <row r="130" spans="1:13" ht="26.25">
      <c r="A130" s="71"/>
      <c r="B130" s="71"/>
      <c r="C130" s="71"/>
      <c r="D130" s="71"/>
      <c r="E130" s="71" t="s">
        <v>92</v>
      </c>
      <c r="F130" s="71"/>
      <c r="G130" s="71"/>
      <c r="H130" s="71"/>
      <c r="I130" s="71"/>
      <c r="J130" s="71"/>
      <c r="K130" s="71"/>
      <c r="L130" s="71"/>
      <c r="M130" s="71"/>
    </row>
    <row r="131" spans="1:13" ht="26.25">
      <c r="A131" s="71"/>
      <c r="B131" s="71"/>
      <c r="C131" s="71"/>
      <c r="D131" s="71"/>
      <c r="E131" s="71"/>
      <c r="F131" s="71" t="s">
        <v>98</v>
      </c>
      <c r="G131" s="71"/>
      <c r="H131" s="71"/>
      <c r="I131" s="71"/>
      <c r="J131" s="71"/>
      <c r="K131" s="71"/>
      <c r="L131" s="71"/>
      <c r="M131" s="71"/>
    </row>
    <row r="132" spans="1:13" ht="26.25">
      <c r="A132" s="71"/>
      <c r="B132" s="71"/>
      <c r="C132" s="71"/>
      <c r="D132" s="71"/>
      <c r="E132" s="71" t="s">
        <v>93</v>
      </c>
      <c r="F132" s="71"/>
      <c r="G132" s="71"/>
      <c r="H132" s="71"/>
      <c r="I132" s="71"/>
      <c r="J132" s="71"/>
      <c r="K132" s="71"/>
      <c r="L132" s="71"/>
      <c r="M132" s="71"/>
    </row>
    <row r="133" spans="1:13" ht="26.25">
      <c r="A133" s="71"/>
      <c r="B133" s="71"/>
      <c r="C133" s="71"/>
      <c r="D133" s="71"/>
      <c r="E133" s="71" t="s">
        <v>94</v>
      </c>
      <c r="F133" s="71"/>
      <c r="G133" s="71"/>
      <c r="H133" s="71"/>
      <c r="I133" s="71"/>
      <c r="J133" s="71"/>
      <c r="K133" s="71"/>
      <c r="L133" s="71"/>
      <c r="M133" s="71"/>
    </row>
    <row r="134" spans="1:13" ht="26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1:13" ht="26.2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1:13" ht="26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</row>
    <row r="137" spans="1:13" ht="26.2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</row>
    <row r="138" spans="1:13" ht="26.2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</row>
    <row r="139" spans="1:13" ht="26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</row>
    <row r="140" spans="1:13" ht="26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</row>
    <row r="141" spans="1:13" ht="26.25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</row>
    <row r="142" spans="1:13" ht="26.25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</row>
  </sheetData>
  <mergeCells count="122">
    <mergeCell ref="A116:B116"/>
    <mergeCell ref="A117:B117"/>
    <mergeCell ref="A118:B118"/>
    <mergeCell ref="A119:B119"/>
    <mergeCell ref="I112:I113"/>
    <mergeCell ref="J112:J113"/>
    <mergeCell ref="K112:K113"/>
    <mergeCell ref="L112:L113"/>
    <mergeCell ref="M112:M113"/>
    <mergeCell ref="B114:B115"/>
    <mergeCell ref="C112:C113"/>
    <mergeCell ref="D112:D113"/>
    <mergeCell ref="E112:E113"/>
    <mergeCell ref="F112:F113"/>
    <mergeCell ref="G112:G113"/>
    <mergeCell ref="H112:H113"/>
    <mergeCell ref="B99:B100"/>
    <mergeCell ref="A102:B102"/>
    <mergeCell ref="A105:Q105"/>
    <mergeCell ref="A109:A111"/>
    <mergeCell ref="B109:B111"/>
    <mergeCell ref="C109:C111"/>
    <mergeCell ref="D109:F109"/>
    <mergeCell ref="G109:H109"/>
    <mergeCell ref="I109:M109"/>
    <mergeCell ref="I91:I92"/>
    <mergeCell ref="J91:J92"/>
    <mergeCell ref="K91:K92"/>
    <mergeCell ref="L91:L92"/>
    <mergeCell ref="M91:M92"/>
    <mergeCell ref="B93:B94"/>
    <mergeCell ref="C91:C92"/>
    <mergeCell ref="D91:D92"/>
    <mergeCell ref="E91:E92"/>
    <mergeCell ref="F91:F92"/>
    <mergeCell ref="G91:G92"/>
    <mergeCell ref="H91:H92"/>
    <mergeCell ref="B75:B76"/>
    <mergeCell ref="B78:B79"/>
    <mergeCell ref="A84:Q84"/>
    <mergeCell ref="A88:A90"/>
    <mergeCell ref="B88:B90"/>
    <mergeCell ref="C88:C90"/>
    <mergeCell ref="D88:F88"/>
    <mergeCell ref="G88:H88"/>
    <mergeCell ref="I88:M88"/>
    <mergeCell ref="I70:I71"/>
    <mergeCell ref="J70:J71"/>
    <mergeCell ref="K70:K71"/>
    <mergeCell ref="L70:L71"/>
    <mergeCell ref="M70:M71"/>
    <mergeCell ref="B72:B73"/>
    <mergeCell ref="C70:C71"/>
    <mergeCell ref="D70:D71"/>
    <mergeCell ref="E70:E71"/>
    <mergeCell ref="F70:F71"/>
    <mergeCell ref="G70:G71"/>
    <mergeCell ref="H70:H71"/>
    <mergeCell ref="A57:B57"/>
    <mergeCell ref="A63:Q63"/>
    <mergeCell ref="A67:A69"/>
    <mergeCell ref="B67:B69"/>
    <mergeCell ref="C67:C69"/>
    <mergeCell ref="D67:F67"/>
    <mergeCell ref="G67:H67"/>
    <mergeCell ref="I67:M67"/>
    <mergeCell ref="I50:I51"/>
    <mergeCell ref="J50:J51"/>
    <mergeCell ref="K50:K51"/>
    <mergeCell ref="L50:L51"/>
    <mergeCell ref="M50:M51"/>
    <mergeCell ref="A56:B56"/>
    <mergeCell ref="C50:C51"/>
    <mergeCell ref="D50:D51"/>
    <mergeCell ref="E50:E51"/>
    <mergeCell ref="F50:F51"/>
    <mergeCell ref="G50:G51"/>
    <mergeCell ref="H50:H51"/>
    <mergeCell ref="H8:H9"/>
    <mergeCell ref="A43:Q43"/>
    <mergeCell ref="A47:A49"/>
    <mergeCell ref="B47:B49"/>
    <mergeCell ref="C47:C49"/>
    <mergeCell ref="D47:F47"/>
    <mergeCell ref="G47:H47"/>
    <mergeCell ref="I47:M47"/>
    <mergeCell ref="I29:I30"/>
    <mergeCell ref="J29:J30"/>
    <mergeCell ref="K29:K30"/>
    <mergeCell ref="L29:L30"/>
    <mergeCell ref="M29:M30"/>
    <mergeCell ref="A38:B38"/>
    <mergeCell ref="C29:C30"/>
    <mergeCell ref="D29:D30"/>
    <mergeCell ref="E29:E30"/>
    <mergeCell ref="F29:F30"/>
    <mergeCell ref="G29:G30"/>
    <mergeCell ref="H29:H30"/>
    <mergeCell ref="A1:Q1"/>
    <mergeCell ref="A5:A7"/>
    <mergeCell ref="B5:B7"/>
    <mergeCell ref="C5:C7"/>
    <mergeCell ref="D5:F5"/>
    <mergeCell ref="G5:H5"/>
    <mergeCell ref="I5:M5"/>
    <mergeCell ref="A26:A28"/>
    <mergeCell ref="B26:B28"/>
    <mergeCell ref="C26:C28"/>
    <mergeCell ref="D26:F26"/>
    <mergeCell ref="G26:H26"/>
    <mergeCell ref="I26:M26"/>
    <mergeCell ref="I8:I9"/>
    <mergeCell ref="J8:J9"/>
    <mergeCell ref="K8:K9"/>
    <mergeCell ref="L8:L9"/>
    <mergeCell ref="M8:M9"/>
    <mergeCell ref="A22:Q22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7"/>
  <sheetViews>
    <sheetView topLeftCell="A13" zoomScale="130" zoomScaleNormal="130" workbookViewId="0">
      <selection activeCell="B5" sqref="B5:B7"/>
    </sheetView>
  </sheetViews>
  <sheetFormatPr defaultColWidth="9" defaultRowHeight="21"/>
  <cols>
    <col min="1" max="1" width="6.85546875" style="26" customWidth="1"/>
    <col min="2" max="2" width="23.140625" style="26" bestFit="1" customWidth="1"/>
    <col min="3" max="3" width="4.85546875" style="26" bestFit="1" customWidth="1"/>
    <col min="4" max="4" width="7.85546875" style="26" bestFit="1" customWidth="1"/>
    <col min="5" max="5" width="6.5703125" style="26" customWidth="1"/>
    <col min="6" max="6" width="8.42578125" style="26" customWidth="1"/>
    <col min="7" max="7" width="5.42578125" style="26" bestFit="1" customWidth="1"/>
    <col min="8" max="8" width="6.28515625" style="26" bestFit="1" customWidth="1"/>
    <col min="9" max="9" width="4.85546875" style="26" bestFit="1" customWidth="1"/>
    <col min="10" max="12" width="6.28515625" style="26" bestFit="1" customWidth="1"/>
    <col min="13" max="13" width="8.85546875" style="26" bestFit="1" customWidth="1"/>
    <col min="14" max="14" width="5.28515625" style="26" customWidth="1"/>
    <col min="15" max="15" width="5.42578125" style="26" customWidth="1"/>
    <col min="16" max="16" width="5.7109375" style="26" customWidth="1"/>
    <col min="17" max="16384" width="9" style="26"/>
  </cols>
  <sheetData>
    <row r="1" spans="1:16" ht="20.25" customHeight="1">
      <c r="A1" s="212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>
      <c r="A2" s="27" t="s">
        <v>25</v>
      </c>
    </row>
    <row r="3" spans="1:16">
      <c r="A3" s="27" t="s">
        <v>30</v>
      </c>
    </row>
    <row r="4" spans="1:16" ht="9" customHeight="1">
      <c r="A4" s="27"/>
    </row>
    <row r="5" spans="1:16" ht="42.75" customHeight="1">
      <c r="A5" s="207" t="s">
        <v>31</v>
      </c>
      <c r="B5" s="208" t="s">
        <v>39</v>
      </c>
      <c r="C5" s="207" t="s">
        <v>32</v>
      </c>
      <c r="D5" s="207" t="s">
        <v>35</v>
      </c>
      <c r="E5" s="207"/>
      <c r="F5" s="207"/>
      <c r="G5" s="208" t="s">
        <v>57</v>
      </c>
      <c r="H5" s="208"/>
      <c r="I5" s="207" t="s">
        <v>47</v>
      </c>
      <c r="J5" s="207"/>
      <c r="K5" s="207"/>
      <c r="L5" s="207"/>
      <c r="M5" s="207"/>
    </row>
    <row r="6" spans="1:16" ht="63">
      <c r="A6" s="207"/>
      <c r="B6" s="207"/>
      <c r="C6" s="207"/>
      <c r="D6" s="95" t="s">
        <v>33</v>
      </c>
      <c r="E6" s="95" t="s">
        <v>52</v>
      </c>
      <c r="F6" s="94" t="s">
        <v>34</v>
      </c>
      <c r="G6" s="95" t="s">
        <v>40</v>
      </c>
      <c r="H6" s="94" t="s">
        <v>41</v>
      </c>
      <c r="I6" s="94" t="s">
        <v>42</v>
      </c>
      <c r="J6" s="94" t="s">
        <v>43</v>
      </c>
      <c r="K6" s="94" t="s">
        <v>44</v>
      </c>
      <c r="L6" s="95" t="s">
        <v>45</v>
      </c>
      <c r="M6" s="95" t="s">
        <v>46</v>
      </c>
    </row>
    <row r="7" spans="1:16">
      <c r="A7" s="207"/>
      <c r="B7" s="207"/>
      <c r="C7" s="207"/>
      <c r="D7" s="35" t="s">
        <v>38</v>
      </c>
      <c r="E7" s="36" t="s">
        <v>37</v>
      </c>
      <c r="F7" s="28" t="s">
        <v>36</v>
      </c>
      <c r="G7" s="28"/>
      <c r="H7" s="28"/>
      <c r="I7" s="96" t="s">
        <v>51</v>
      </c>
      <c r="J7" s="96" t="s">
        <v>48</v>
      </c>
      <c r="K7" s="96" t="s">
        <v>49</v>
      </c>
      <c r="L7" s="96" t="s">
        <v>50</v>
      </c>
      <c r="M7" s="96" t="s">
        <v>59</v>
      </c>
    </row>
    <row r="8" spans="1:16">
      <c r="A8" s="58"/>
      <c r="B8" s="37" t="s">
        <v>53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6">
      <c r="A9" s="60"/>
      <c r="B9" s="28" t="s">
        <v>54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</row>
    <row r="10" spans="1:16">
      <c r="A10" s="93">
        <v>1</v>
      </c>
      <c r="B10" s="28" t="s">
        <v>60</v>
      </c>
      <c r="C10" s="94">
        <v>1</v>
      </c>
      <c r="D10" s="28">
        <v>313</v>
      </c>
      <c r="E10" s="28">
        <v>56</v>
      </c>
      <c r="F10" s="28">
        <f>D10-E10</f>
        <v>257</v>
      </c>
      <c r="G10" s="28">
        <v>170</v>
      </c>
      <c r="H10" s="39">
        <f>G10/F10</f>
        <v>0.66147859922178986</v>
      </c>
      <c r="I10" s="28"/>
      <c r="J10" s="28"/>
      <c r="K10" s="72" t="s">
        <v>95</v>
      </c>
      <c r="L10" s="28"/>
      <c r="M10" s="28"/>
    </row>
    <row r="11" spans="1:16">
      <c r="A11" s="58">
        <v>2</v>
      </c>
      <c r="B11" s="28" t="s">
        <v>61</v>
      </c>
      <c r="C11" s="94">
        <v>2</v>
      </c>
      <c r="D11" s="28">
        <v>46</v>
      </c>
      <c r="E11" s="28">
        <v>4</v>
      </c>
      <c r="F11" s="28">
        <f t="shared" ref="F11:F18" si="0">D11-E11</f>
        <v>42</v>
      </c>
      <c r="G11" s="28">
        <v>42</v>
      </c>
      <c r="H11" s="39">
        <f t="shared" ref="H11:H19" si="1">G11/F11</f>
        <v>1</v>
      </c>
      <c r="I11" s="72" t="s">
        <v>95</v>
      </c>
      <c r="J11" s="28"/>
      <c r="K11" s="28"/>
      <c r="L11" s="28"/>
      <c r="M11" s="28"/>
    </row>
    <row r="12" spans="1:16">
      <c r="A12" s="60"/>
      <c r="B12" s="31"/>
      <c r="C12" s="41">
        <v>3</v>
      </c>
      <c r="D12" s="31">
        <v>62</v>
      </c>
      <c r="E12" s="31">
        <v>6</v>
      </c>
      <c r="F12" s="31">
        <f t="shared" si="0"/>
        <v>56</v>
      </c>
      <c r="G12" s="31">
        <v>55</v>
      </c>
      <c r="H12" s="57">
        <f t="shared" si="1"/>
        <v>0.9821428571428571</v>
      </c>
      <c r="I12" s="72" t="s">
        <v>95</v>
      </c>
      <c r="J12" s="31"/>
      <c r="K12" s="31"/>
      <c r="L12" s="31"/>
      <c r="M12" s="31"/>
    </row>
    <row r="13" spans="1:16">
      <c r="A13" s="93"/>
      <c r="B13" s="53" t="s">
        <v>62</v>
      </c>
      <c r="C13" s="94"/>
      <c r="D13" s="28">
        <f>D11+D12</f>
        <v>108</v>
      </c>
      <c r="E13" s="28">
        <f t="shared" ref="E13:F13" si="2">E11+E12</f>
        <v>10</v>
      </c>
      <c r="F13" s="28">
        <f t="shared" si="2"/>
        <v>98</v>
      </c>
      <c r="G13" s="28">
        <f>G11+G12</f>
        <v>97</v>
      </c>
      <c r="H13" s="39">
        <f t="shared" si="1"/>
        <v>0.98979591836734693</v>
      </c>
      <c r="I13" s="72" t="s">
        <v>95</v>
      </c>
      <c r="J13" s="28"/>
      <c r="K13" s="28"/>
      <c r="L13" s="28"/>
      <c r="M13" s="28"/>
    </row>
    <row r="14" spans="1:16">
      <c r="A14" s="93">
        <v>3</v>
      </c>
      <c r="B14" s="28" t="s">
        <v>76</v>
      </c>
      <c r="C14" s="94">
        <v>2</v>
      </c>
      <c r="D14" s="28">
        <v>74</v>
      </c>
      <c r="E14" s="28">
        <v>8</v>
      </c>
      <c r="F14" s="28">
        <f t="shared" si="0"/>
        <v>66</v>
      </c>
      <c r="G14" s="28">
        <v>48</v>
      </c>
      <c r="H14" s="39">
        <f t="shared" si="1"/>
        <v>0.72727272727272729</v>
      </c>
      <c r="I14" s="28"/>
      <c r="J14" s="72" t="s">
        <v>95</v>
      </c>
      <c r="K14" s="28"/>
      <c r="L14" s="28"/>
      <c r="M14" s="28"/>
    </row>
    <row r="15" spans="1:16">
      <c r="A15" s="93"/>
      <c r="B15" s="28"/>
      <c r="C15" s="94">
        <v>3</v>
      </c>
      <c r="D15" s="28">
        <v>54</v>
      </c>
      <c r="E15" s="28">
        <v>0</v>
      </c>
      <c r="F15" s="28">
        <f t="shared" si="0"/>
        <v>54</v>
      </c>
      <c r="G15" s="28">
        <v>49</v>
      </c>
      <c r="H15" s="39">
        <f t="shared" si="1"/>
        <v>0.90740740740740744</v>
      </c>
      <c r="I15" s="72" t="s">
        <v>95</v>
      </c>
      <c r="J15" s="28"/>
      <c r="K15" s="28"/>
      <c r="L15" s="28"/>
      <c r="M15" s="28"/>
    </row>
    <row r="16" spans="1:16">
      <c r="A16" s="93"/>
      <c r="B16" s="53" t="s">
        <v>63</v>
      </c>
      <c r="C16" s="94"/>
      <c r="D16" s="28">
        <f>D14+D15</f>
        <v>128</v>
      </c>
      <c r="E16" s="28">
        <f t="shared" ref="E16:F16" si="3">E14+E15</f>
        <v>8</v>
      </c>
      <c r="F16" s="28">
        <f t="shared" si="3"/>
        <v>120</v>
      </c>
      <c r="G16" s="28">
        <f>G14+G15</f>
        <v>97</v>
      </c>
      <c r="H16" s="39">
        <f t="shared" si="1"/>
        <v>0.80833333333333335</v>
      </c>
      <c r="I16" s="72" t="s">
        <v>95</v>
      </c>
      <c r="J16" s="28"/>
      <c r="K16" s="28"/>
      <c r="L16" s="28"/>
      <c r="M16" s="28"/>
    </row>
    <row r="17" spans="1:13">
      <c r="A17" s="93">
        <v>4</v>
      </c>
      <c r="B17" s="28" t="s">
        <v>64</v>
      </c>
      <c r="C17" s="94">
        <v>2</v>
      </c>
      <c r="D17" s="28">
        <v>25</v>
      </c>
      <c r="E17" s="28">
        <v>4</v>
      </c>
      <c r="F17" s="28">
        <f t="shared" si="0"/>
        <v>21</v>
      </c>
      <c r="G17" s="28">
        <v>9</v>
      </c>
      <c r="H17" s="39">
        <f t="shared" si="1"/>
        <v>0.42857142857142855</v>
      </c>
      <c r="I17" s="28"/>
      <c r="J17" s="28"/>
      <c r="K17" s="28"/>
      <c r="L17" s="28"/>
      <c r="M17" s="72" t="s">
        <v>95</v>
      </c>
    </row>
    <row r="18" spans="1:13">
      <c r="A18" s="93"/>
      <c r="B18" s="28"/>
      <c r="C18" s="94">
        <v>3</v>
      </c>
      <c r="D18" s="28">
        <v>31</v>
      </c>
      <c r="E18" s="28">
        <v>4</v>
      </c>
      <c r="F18" s="28">
        <f t="shared" si="0"/>
        <v>27</v>
      </c>
      <c r="G18" s="28">
        <v>24</v>
      </c>
      <c r="H18" s="39">
        <f t="shared" si="1"/>
        <v>0.88888888888888884</v>
      </c>
      <c r="I18" s="72" t="s">
        <v>95</v>
      </c>
      <c r="J18" s="28"/>
      <c r="K18" s="28"/>
      <c r="L18" s="28"/>
      <c r="M18" s="28"/>
    </row>
    <row r="19" spans="1:13">
      <c r="A19" s="93"/>
      <c r="B19" s="53" t="s">
        <v>65</v>
      </c>
      <c r="C19" s="94"/>
      <c r="D19" s="28">
        <f>D17+D18</f>
        <v>56</v>
      </c>
      <c r="E19" s="28">
        <f t="shared" ref="E19:G19" si="4">E17+E18</f>
        <v>8</v>
      </c>
      <c r="F19" s="28">
        <f t="shared" si="4"/>
        <v>48</v>
      </c>
      <c r="G19" s="28">
        <f t="shared" si="4"/>
        <v>33</v>
      </c>
      <c r="H19" s="39">
        <f t="shared" si="1"/>
        <v>0.6875</v>
      </c>
      <c r="I19" s="28"/>
      <c r="J19" s="28"/>
      <c r="K19" s="72" t="s">
        <v>95</v>
      </c>
      <c r="L19" s="28"/>
      <c r="M19" s="28"/>
    </row>
    <row r="20" spans="1:13">
      <c r="A20" s="93"/>
      <c r="B20" s="28" t="s">
        <v>83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>
      <c r="A21" s="93">
        <v>5</v>
      </c>
      <c r="B21" s="28" t="s">
        <v>66</v>
      </c>
      <c r="C21" s="94">
        <v>2</v>
      </c>
      <c r="D21" s="30">
        <v>59</v>
      </c>
      <c r="E21" s="30">
        <v>0</v>
      </c>
      <c r="F21" s="30">
        <f t="shared" ref="F21:F26" si="5">D21-E21</f>
        <v>59</v>
      </c>
      <c r="G21" s="30">
        <v>58</v>
      </c>
      <c r="H21" s="40">
        <f t="shared" ref="H21:H28" si="6">G21/F21</f>
        <v>0.98305084745762716</v>
      </c>
      <c r="I21" s="72" t="s">
        <v>95</v>
      </c>
      <c r="J21" s="28"/>
      <c r="K21" s="28"/>
      <c r="L21" s="28"/>
      <c r="M21" s="28"/>
    </row>
    <row r="22" spans="1:13">
      <c r="A22" s="93"/>
      <c r="B22" s="28"/>
      <c r="C22" s="94">
        <v>3</v>
      </c>
      <c r="D22" s="30">
        <v>62</v>
      </c>
      <c r="E22" s="30">
        <v>2</v>
      </c>
      <c r="F22" s="30">
        <f t="shared" si="5"/>
        <v>60</v>
      </c>
      <c r="G22" s="30">
        <v>55</v>
      </c>
      <c r="H22" s="40">
        <f t="shared" si="6"/>
        <v>0.91666666666666663</v>
      </c>
      <c r="I22" s="72" t="s">
        <v>95</v>
      </c>
      <c r="J22" s="28"/>
      <c r="K22" s="28"/>
      <c r="L22" s="28"/>
      <c r="M22" s="28"/>
    </row>
    <row r="23" spans="1:13">
      <c r="A23" s="93"/>
      <c r="B23" s="53" t="s">
        <v>67</v>
      </c>
      <c r="C23" s="94"/>
      <c r="D23" s="30">
        <f>D21+D22</f>
        <v>121</v>
      </c>
      <c r="E23" s="30">
        <f t="shared" ref="E23:F23" si="7">E21+E22</f>
        <v>2</v>
      </c>
      <c r="F23" s="30">
        <f t="shared" si="7"/>
        <v>119</v>
      </c>
      <c r="G23" s="30">
        <f>G21+G22</f>
        <v>113</v>
      </c>
      <c r="H23" s="40">
        <f t="shared" si="6"/>
        <v>0.94957983193277307</v>
      </c>
      <c r="I23" s="72" t="s">
        <v>95</v>
      </c>
      <c r="J23" s="28"/>
      <c r="K23" s="28"/>
      <c r="L23" s="28"/>
      <c r="M23" s="28"/>
    </row>
    <row r="24" spans="1:13">
      <c r="A24" s="93">
        <v>6</v>
      </c>
      <c r="B24" s="28" t="s">
        <v>58</v>
      </c>
      <c r="C24" s="94">
        <v>1</v>
      </c>
      <c r="D24" s="30">
        <v>25</v>
      </c>
      <c r="E24" s="30">
        <v>13</v>
      </c>
      <c r="F24" s="30">
        <f t="shared" si="5"/>
        <v>12</v>
      </c>
      <c r="G24" s="30">
        <v>8</v>
      </c>
      <c r="H24" s="40">
        <f t="shared" si="6"/>
        <v>0.66666666666666663</v>
      </c>
      <c r="I24" s="30"/>
      <c r="J24" s="28"/>
      <c r="K24" s="72" t="s">
        <v>95</v>
      </c>
      <c r="L24" s="28"/>
      <c r="M24" s="28"/>
    </row>
    <row r="25" spans="1:13">
      <c r="A25" s="93"/>
      <c r="B25" s="28"/>
      <c r="C25" s="94">
        <v>2</v>
      </c>
      <c r="D25" s="30">
        <v>39</v>
      </c>
      <c r="E25" s="30">
        <v>3</v>
      </c>
      <c r="F25" s="30">
        <f t="shared" si="5"/>
        <v>36</v>
      </c>
      <c r="G25" s="30">
        <v>27</v>
      </c>
      <c r="H25" s="40">
        <f t="shared" si="6"/>
        <v>0.75</v>
      </c>
      <c r="I25" s="30"/>
      <c r="J25" s="72" t="s">
        <v>95</v>
      </c>
      <c r="K25" s="28"/>
      <c r="L25" s="28"/>
      <c r="M25" s="28"/>
    </row>
    <row r="26" spans="1:13">
      <c r="A26" s="93"/>
      <c r="B26" s="28"/>
      <c r="C26" s="94">
        <v>3</v>
      </c>
      <c r="D26" s="30">
        <v>10</v>
      </c>
      <c r="E26" s="30">
        <v>0</v>
      </c>
      <c r="F26" s="30">
        <f t="shared" si="5"/>
        <v>10</v>
      </c>
      <c r="G26" s="30">
        <v>10</v>
      </c>
      <c r="H26" s="40">
        <f t="shared" si="6"/>
        <v>1</v>
      </c>
      <c r="I26" s="72" t="s">
        <v>95</v>
      </c>
      <c r="J26" s="28"/>
      <c r="K26" s="28"/>
      <c r="L26" s="28"/>
      <c r="M26" s="28"/>
    </row>
    <row r="27" spans="1:13">
      <c r="A27" s="93"/>
      <c r="B27" s="53" t="s">
        <v>68</v>
      </c>
      <c r="C27" s="94"/>
      <c r="D27" s="30">
        <f>D24+D25+D26</f>
        <v>74</v>
      </c>
      <c r="E27" s="30">
        <f>E24+E25+E26</f>
        <v>16</v>
      </c>
      <c r="F27" s="30">
        <f>F24+F25+F26</f>
        <v>58</v>
      </c>
      <c r="G27" s="30">
        <f>G24+G25+G26</f>
        <v>45</v>
      </c>
      <c r="H27" s="40">
        <f t="shared" si="6"/>
        <v>0.77586206896551724</v>
      </c>
      <c r="I27" s="30"/>
      <c r="J27" s="72" t="s">
        <v>95</v>
      </c>
      <c r="K27" s="28"/>
      <c r="L27" s="28"/>
      <c r="M27" s="28"/>
    </row>
    <row r="28" spans="1:13">
      <c r="A28" s="213" t="s">
        <v>69</v>
      </c>
      <c r="B28" s="213"/>
      <c r="C28" s="94"/>
      <c r="D28" s="30">
        <f>D10+D13+D16+D19+D23+D27</f>
        <v>800</v>
      </c>
      <c r="E28" s="30">
        <f>E10+E13+E16+E19+E23+E27</f>
        <v>100</v>
      </c>
      <c r="F28" s="30">
        <f>F10+F13+F16+F19+F23+F27</f>
        <v>700</v>
      </c>
      <c r="G28" s="30">
        <f>G10+G13+G16+G19+G23+G27</f>
        <v>555</v>
      </c>
      <c r="H28" s="40">
        <f t="shared" si="6"/>
        <v>0.79285714285714282</v>
      </c>
      <c r="I28" s="28"/>
      <c r="J28" s="72" t="s">
        <v>95</v>
      </c>
      <c r="K28" s="28"/>
      <c r="L28" s="28"/>
      <c r="M28" s="28"/>
    </row>
    <row r="29" spans="1:13">
      <c r="A29" s="79"/>
      <c r="B29" s="79"/>
      <c r="C29" s="89"/>
      <c r="D29" s="90"/>
      <c r="E29" s="90"/>
      <c r="F29" s="90"/>
      <c r="G29" s="90"/>
      <c r="H29" s="91"/>
      <c r="I29" s="80"/>
      <c r="J29" s="92"/>
      <c r="K29" s="80"/>
      <c r="L29" s="80"/>
      <c r="M29" s="80"/>
    </row>
    <row r="30" spans="1:13">
      <c r="A30" s="79"/>
      <c r="B30" s="79"/>
      <c r="C30" s="89"/>
      <c r="D30" s="90"/>
      <c r="E30" s="90"/>
      <c r="F30" s="90"/>
      <c r="G30" s="90"/>
      <c r="H30" s="91"/>
      <c r="I30" s="80"/>
      <c r="J30" s="92"/>
      <c r="K30" s="80"/>
      <c r="L30" s="80"/>
      <c r="M30" s="80"/>
    </row>
    <row r="31" spans="1:13">
      <c r="A31" s="79"/>
      <c r="B31" s="79"/>
      <c r="C31" s="89"/>
      <c r="D31" s="90"/>
      <c r="E31" s="90"/>
      <c r="F31" s="90"/>
      <c r="G31" s="90"/>
      <c r="H31" s="91"/>
      <c r="I31" s="80"/>
      <c r="J31" s="92"/>
      <c r="K31" s="80"/>
      <c r="L31" s="80"/>
      <c r="M31" s="80"/>
    </row>
    <row r="32" spans="1:13">
      <c r="A32" s="79"/>
      <c r="B32" s="79"/>
      <c r="C32" s="89"/>
      <c r="D32" s="90"/>
      <c r="E32" s="90"/>
      <c r="F32" s="90"/>
      <c r="G32" s="90"/>
      <c r="H32" s="91"/>
      <c r="I32" s="80"/>
      <c r="J32" s="92"/>
      <c r="K32" s="80"/>
      <c r="L32" s="80"/>
      <c r="M32" s="80"/>
    </row>
    <row r="33" spans="1:13">
      <c r="A33" s="79"/>
      <c r="B33" s="79"/>
      <c r="C33" s="89"/>
      <c r="D33" s="90"/>
      <c r="E33" s="90"/>
      <c r="F33" s="90"/>
      <c r="G33" s="90"/>
      <c r="H33" s="91"/>
      <c r="I33" s="80"/>
      <c r="J33" s="92"/>
      <c r="K33" s="80"/>
      <c r="L33" s="80"/>
      <c r="M33" s="80"/>
    </row>
    <row r="34" spans="1:13">
      <c r="A34" s="79"/>
      <c r="B34" s="79"/>
      <c r="C34" s="89"/>
      <c r="D34" s="90"/>
      <c r="E34" s="90"/>
      <c r="F34" s="90"/>
      <c r="G34" s="90"/>
      <c r="H34" s="91"/>
      <c r="I34" s="80"/>
      <c r="J34" s="92"/>
      <c r="K34" s="80"/>
      <c r="L34" s="80"/>
      <c r="M34" s="80"/>
    </row>
    <row r="35" spans="1:13">
      <c r="A35" s="79"/>
      <c r="B35" s="79"/>
      <c r="C35" s="89"/>
      <c r="D35" s="90"/>
      <c r="E35" s="90"/>
      <c r="F35" s="90"/>
      <c r="G35" s="90"/>
      <c r="H35" s="91"/>
      <c r="I35" s="80"/>
      <c r="J35" s="92"/>
      <c r="K35" s="80"/>
      <c r="L35" s="80"/>
      <c r="M35" s="80"/>
    </row>
    <row r="36" spans="1:13">
      <c r="A36" s="58"/>
      <c r="B36" s="37" t="s">
        <v>53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</row>
    <row r="37" spans="1:13">
      <c r="A37" s="60"/>
      <c r="B37" s="28" t="s">
        <v>55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</row>
    <row r="38" spans="1:13" ht="42">
      <c r="A38" s="58">
        <v>1</v>
      </c>
      <c r="B38" s="43" t="s">
        <v>70</v>
      </c>
      <c r="C38" s="94"/>
      <c r="D38" s="30"/>
      <c r="E38" s="30"/>
      <c r="F38" s="30"/>
      <c r="G38" s="30"/>
      <c r="H38" s="40"/>
      <c r="I38" s="28"/>
      <c r="J38" s="28"/>
      <c r="K38" s="28"/>
      <c r="L38" s="28"/>
      <c r="M38" s="28"/>
    </row>
    <row r="39" spans="1:13">
      <c r="A39" s="60"/>
      <c r="B39" s="28" t="s">
        <v>56</v>
      </c>
      <c r="C39" s="94">
        <v>1</v>
      </c>
      <c r="D39" s="30">
        <v>45</v>
      </c>
      <c r="E39" s="30">
        <v>7</v>
      </c>
      <c r="F39" s="30">
        <f t="shared" ref="F39:F40" si="8">D39-E39</f>
        <v>38</v>
      </c>
      <c r="G39" s="30">
        <v>23</v>
      </c>
      <c r="H39" s="40">
        <f t="shared" ref="H39:H41" si="9">G39/F39</f>
        <v>0.60526315789473684</v>
      </c>
      <c r="I39" s="28"/>
      <c r="J39" s="28"/>
      <c r="K39" s="72" t="s">
        <v>95</v>
      </c>
      <c r="L39" s="28"/>
      <c r="M39" s="28"/>
    </row>
    <row r="40" spans="1:13">
      <c r="A40" s="60"/>
      <c r="B40" s="31"/>
      <c r="C40" s="41">
        <v>2</v>
      </c>
      <c r="D40" s="32">
        <v>31</v>
      </c>
      <c r="E40" s="32">
        <v>7</v>
      </c>
      <c r="F40" s="32">
        <f t="shared" si="8"/>
        <v>24</v>
      </c>
      <c r="G40" s="32">
        <v>17</v>
      </c>
      <c r="H40" s="44">
        <f t="shared" si="9"/>
        <v>0.70833333333333337</v>
      </c>
      <c r="I40" s="31"/>
      <c r="J40" s="72" t="s">
        <v>95</v>
      </c>
      <c r="K40" s="31"/>
      <c r="L40" s="31"/>
      <c r="M40" s="31"/>
    </row>
    <row r="41" spans="1:13">
      <c r="A41" s="93"/>
      <c r="B41" s="53" t="s">
        <v>71</v>
      </c>
      <c r="C41" s="94"/>
      <c r="D41" s="30">
        <f>D39+D40</f>
        <v>76</v>
      </c>
      <c r="E41" s="30">
        <f>E39+E40</f>
        <v>14</v>
      </c>
      <c r="F41" s="30">
        <f>F39+F40</f>
        <v>62</v>
      </c>
      <c r="G41" s="30">
        <f>G39+G40</f>
        <v>40</v>
      </c>
      <c r="H41" s="40">
        <f t="shared" si="9"/>
        <v>0.64516129032258063</v>
      </c>
      <c r="I41" s="28"/>
      <c r="J41" s="28"/>
      <c r="K41" s="72" t="s">
        <v>95</v>
      </c>
      <c r="L41" s="28"/>
      <c r="M41" s="28"/>
    </row>
    <row r="42" spans="1:13">
      <c r="A42" s="214" t="s">
        <v>73</v>
      </c>
      <c r="B42" s="214"/>
      <c r="C42" s="94"/>
      <c r="D42" s="30">
        <f>D41</f>
        <v>76</v>
      </c>
      <c r="E42" s="30">
        <f>E41</f>
        <v>14</v>
      </c>
      <c r="F42" s="30">
        <f>F41</f>
        <v>62</v>
      </c>
      <c r="G42" s="30">
        <f>G41</f>
        <v>40</v>
      </c>
      <c r="H42" s="40">
        <f>H41</f>
        <v>0.64516129032258063</v>
      </c>
      <c r="I42" s="30"/>
      <c r="J42" s="28"/>
      <c r="K42" s="72" t="s">
        <v>95</v>
      </c>
      <c r="L42" s="28"/>
      <c r="M42" s="28"/>
    </row>
    <row r="43" spans="1:13" ht="21.75" thickBot="1">
      <c r="A43" s="215" t="s">
        <v>72</v>
      </c>
      <c r="B43" s="216"/>
      <c r="C43" s="54"/>
      <c r="D43" s="55">
        <f>D10+D13+D16+D19+D23+D27+D41</f>
        <v>876</v>
      </c>
      <c r="E43" s="55">
        <f>E10+E13+E16+E19+E23+E27+E41</f>
        <v>114</v>
      </c>
      <c r="F43" s="55">
        <f>F10+F13+F16+F19+F23+F27+F41</f>
        <v>762</v>
      </c>
      <c r="G43" s="55">
        <f>G10+G13+G16+G19+G23+G27+G41</f>
        <v>595</v>
      </c>
      <c r="H43" s="56">
        <f>G43/F43</f>
        <v>0.78083989501312334</v>
      </c>
      <c r="I43" s="52"/>
      <c r="J43" s="78" t="s">
        <v>95</v>
      </c>
      <c r="K43" s="52"/>
      <c r="L43" s="52"/>
      <c r="M43" s="52"/>
    </row>
    <row r="44" spans="1:13" ht="21.75" thickTop="1">
      <c r="A44" s="79"/>
      <c r="B44" s="79"/>
      <c r="C44" s="89"/>
      <c r="D44" s="90"/>
      <c r="E44" s="90"/>
      <c r="F44" s="90"/>
      <c r="G44" s="90"/>
      <c r="H44" s="91"/>
      <c r="I44" s="80"/>
      <c r="J44" s="92"/>
      <c r="K44" s="80"/>
      <c r="L44" s="80"/>
      <c r="M44" s="80"/>
    </row>
    <row r="45" spans="1:13">
      <c r="A45" s="79"/>
      <c r="B45" s="79"/>
      <c r="C45" s="89"/>
      <c r="D45" s="90"/>
      <c r="E45" s="90"/>
      <c r="F45" s="90"/>
      <c r="G45" s="90"/>
      <c r="H45" s="91"/>
      <c r="I45" s="80"/>
      <c r="J45" s="92"/>
      <c r="K45" s="80"/>
      <c r="L45" s="80"/>
      <c r="M45" s="80"/>
    </row>
    <row r="46" spans="1:13">
      <c r="A46" s="79"/>
      <c r="B46" s="79"/>
      <c r="C46" s="89"/>
      <c r="D46" s="90"/>
      <c r="E46" s="90"/>
      <c r="F46" s="90"/>
      <c r="G46" s="90"/>
      <c r="H46" s="91"/>
      <c r="I46" s="80"/>
      <c r="J46" s="92"/>
      <c r="K46" s="80"/>
      <c r="L46" s="80"/>
      <c r="M46" s="80"/>
    </row>
    <row r="47" spans="1:13">
      <c r="A47" s="79"/>
      <c r="B47" s="79"/>
      <c r="C47" s="89"/>
      <c r="D47" s="90"/>
      <c r="E47" s="90"/>
      <c r="F47" s="90"/>
      <c r="G47" s="90"/>
      <c r="H47" s="91"/>
      <c r="I47" s="80"/>
      <c r="J47" s="92"/>
      <c r="K47" s="80"/>
      <c r="L47" s="80"/>
      <c r="M47" s="80"/>
    </row>
    <row r="48" spans="1:13">
      <c r="A48" s="58"/>
      <c r="B48" s="37" t="s">
        <v>74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</row>
    <row r="49" spans="1:13">
      <c r="A49" s="60"/>
      <c r="B49" s="28" t="s">
        <v>75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</row>
    <row r="50" spans="1:13">
      <c r="A50" s="58">
        <v>1</v>
      </c>
      <c r="B50" s="217" t="s">
        <v>61</v>
      </c>
      <c r="C50" s="94">
        <v>1</v>
      </c>
      <c r="D50" s="30">
        <v>35</v>
      </c>
      <c r="E50" s="30">
        <v>7</v>
      </c>
      <c r="F50" s="30">
        <f t="shared" ref="F50:F54" si="10">D50-E50</f>
        <v>28</v>
      </c>
      <c r="G50" s="30">
        <v>28</v>
      </c>
      <c r="H50" s="40">
        <f t="shared" ref="H50:H58" si="11">G50/F50</f>
        <v>1</v>
      </c>
      <c r="I50" s="72" t="s">
        <v>95</v>
      </c>
      <c r="J50" s="28"/>
      <c r="K50" s="28"/>
      <c r="L50" s="28"/>
      <c r="M50" s="28"/>
    </row>
    <row r="51" spans="1:13">
      <c r="A51" s="60"/>
      <c r="B51" s="218"/>
      <c r="C51" s="41">
        <v>2</v>
      </c>
      <c r="D51" s="32">
        <v>37</v>
      </c>
      <c r="E51" s="32">
        <v>1</v>
      </c>
      <c r="F51" s="32">
        <f t="shared" si="10"/>
        <v>36</v>
      </c>
      <c r="G51" s="32">
        <v>35</v>
      </c>
      <c r="H51" s="44">
        <f t="shared" si="11"/>
        <v>0.97222222222222221</v>
      </c>
      <c r="I51" s="72" t="s">
        <v>95</v>
      </c>
      <c r="J51" s="31"/>
      <c r="K51" s="31"/>
      <c r="L51" s="31"/>
      <c r="M51" s="31"/>
    </row>
    <row r="52" spans="1:13">
      <c r="A52" s="70"/>
      <c r="B52" s="53" t="s">
        <v>62</v>
      </c>
      <c r="C52" s="94"/>
      <c r="D52" s="30">
        <f>D50+D51</f>
        <v>72</v>
      </c>
      <c r="E52" s="30">
        <f t="shared" ref="E52:F52" si="12">E50+E51</f>
        <v>8</v>
      </c>
      <c r="F52" s="30">
        <f t="shared" si="12"/>
        <v>64</v>
      </c>
      <c r="G52" s="30">
        <f>G50+G51</f>
        <v>63</v>
      </c>
      <c r="H52" s="40">
        <f t="shared" si="11"/>
        <v>0.984375</v>
      </c>
      <c r="I52" s="72" t="s">
        <v>95</v>
      </c>
      <c r="J52" s="28"/>
      <c r="K52" s="28"/>
      <c r="L52" s="28"/>
      <c r="M52" s="28"/>
    </row>
    <row r="53" spans="1:13">
      <c r="A53" s="58">
        <v>2</v>
      </c>
      <c r="B53" s="219" t="s">
        <v>76</v>
      </c>
      <c r="C53" s="94">
        <v>1</v>
      </c>
      <c r="D53" s="30">
        <v>52</v>
      </c>
      <c r="E53" s="30">
        <v>4</v>
      </c>
      <c r="F53" s="30">
        <f t="shared" si="10"/>
        <v>48</v>
      </c>
      <c r="G53" s="30">
        <v>26</v>
      </c>
      <c r="H53" s="40">
        <f t="shared" si="11"/>
        <v>0.54166666666666663</v>
      </c>
      <c r="I53" s="30"/>
      <c r="J53" s="28"/>
      <c r="K53" s="28"/>
      <c r="L53" s="72" t="s">
        <v>95</v>
      </c>
      <c r="M53" s="28"/>
    </row>
    <row r="54" spans="1:13">
      <c r="A54" s="60"/>
      <c r="B54" s="220"/>
      <c r="C54" s="94">
        <v>2</v>
      </c>
      <c r="D54" s="30">
        <v>21</v>
      </c>
      <c r="E54" s="30">
        <v>0</v>
      </c>
      <c r="F54" s="30">
        <f t="shared" si="10"/>
        <v>21</v>
      </c>
      <c r="G54" s="30">
        <v>21</v>
      </c>
      <c r="H54" s="40">
        <f t="shared" si="11"/>
        <v>1</v>
      </c>
      <c r="I54" s="72" t="s">
        <v>95</v>
      </c>
      <c r="J54" s="28"/>
      <c r="K54" s="28"/>
      <c r="L54" s="28"/>
      <c r="M54" s="28"/>
    </row>
    <row r="55" spans="1:13">
      <c r="A55" s="70"/>
      <c r="B55" s="53" t="s">
        <v>63</v>
      </c>
      <c r="C55" s="94"/>
      <c r="D55" s="30">
        <f>D53+D54</f>
        <v>73</v>
      </c>
      <c r="E55" s="30">
        <f t="shared" ref="E55:F55" si="13">E53+E54</f>
        <v>4</v>
      </c>
      <c r="F55" s="30">
        <f t="shared" si="13"/>
        <v>69</v>
      </c>
      <c r="G55" s="30">
        <f>G53+G54</f>
        <v>47</v>
      </c>
      <c r="H55" s="40">
        <f t="shared" si="11"/>
        <v>0.6811594202898551</v>
      </c>
      <c r="I55" s="30"/>
      <c r="J55" s="28"/>
      <c r="K55" s="72" t="s">
        <v>95</v>
      </c>
      <c r="L55" s="28"/>
      <c r="M55" s="28"/>
    </row>
    <row r="56" spans="1:13">
      <c r="A56" s="58">
        <v>3</v>
      </c>
      <c r="B56" s="220" t="s">
        <v>64</v>
      </c>
      <c r="C56" s="94">
        <v>1</v>
      </c>
      <c r="D56" s="30">
        <v>19</v>
      </c>
      <c r="E56" s="30">
        <v>1</v>
      </c>
      <c r="F56" s="30">
        <v>18</v>
      </c>
      <c r="G56" s="30">
        <v>16</v>
      </c>
      <c r="H56" s="40">
        <f t="shared" si="11"/>
        <v>0.88888888888888884</v>
      </c>
      <c r="I56" s="72" t="s">
        <v>95</v>
      </c>
      <c r="J56" s="28"/>
      <c r="K56" s="28"/>
      <c r="L56" s="28"/>
      <c r="M56" s="28"/>
    </row>
    <row r="57" spans="1:13">
      <c r="A57" s="59"/>
      <c r="B57" s="219"/>
      <c r="C57" s="94">
        <v>2</v>
      </c>
      <c r="D57" s="30"/>
      <c r="E57" s="30"/>
      <c r="F57" s="30"/>
      <c r="G57" s="30"/>
      <c r="H57" s="40"/>
      <c r="I57" s="28"/>
      <c r="J57" s="28"/>
      <c r="K57" s="28"/>
      <c r="L57" s="28"/>
      <c r="M57" s="28"/>
    </row>
    <row r="58" spans="1:13">
      <c r="A58" s="93"/>
      <c r="B58" s="53" t="s">
        <v>65</v>
      </c>
      <c r="C58" s="94"/>
      <c r="D58" s="30">
        <f>D56+D57</f>
        <v>19</v>
      </c>
      <c r="E58" s="30">
        <f t="shared" ref="E58:G58" si="14">E56+E57</f>
        <v>1</v>
      </c>
      <c r="F58" s="30">
        <f t="shared" si="14"/>
        <v>18</v>
      </c>
      <c r="G58" s="30">
        <f t="shared" si="14"/>
        <v>16</v>
      </c>
      <c r="H58" s="40">
        <f t="shared" si="11"/>
        <v>0.88888888888888884</v>
      </c>
      <c r="I58" s="72" t="s">
        <v>95</v>
      </c>
      <c r="J58" s="28"/>
      <c r="K58" s="28"/>
      <c r="L58" s="28"/>
      <c r="M58" s="28"/>
    </row>
    <row r="59" spans="1:13">
      <c r="A59" s="109"/>
      <c r="B59" s="110"/>
      <c r="C59" s="89"/>
      <c r="D59" s="90"/>
      <c r="E59" s="90"/>
      <c r="F59" s="90"/>
      <c r="G59" s="90"/>
      <c r="H59" s="91"/>
      <c r="I59" s="92"/>
      <c r="J59" s="80"/>
      <c r="K59" s="80"/>
      <c r="L59" s="80"/>
      <c r="M59" s="80"/>
    </row>
    <row r="60" spans="1:13">
      <c r="A60" s="109"/>
      <c r="B60" s="110"/>
      <c r="C60" s="89"/>
      <c r="D60" s="90"/>
      <c r="E60" s="90"/>
      <c r="F60" s="90"/>
      <c r="G60" s="90"/>
      <c r="H60" s="91"/>
      <c r="I60" s="92"/>
      <c r="J60" s="80"/>
      <c r="K60" s="80"/>
      <c r="L60" s="80"/>
      <c r="M60" s="80"/>
    </row>
    <row r="61" spans="1:13">
      <c r="A61" s="109"/>
      <c r="B61" s="110"/>
      <c r="C61" s="89"/>
      <c r="D61" s="90"/>
      <c r="E61" s="90"/>
      <c r="F61" s="90"/>
      <c r="G61" s="90"/>
      <c r="H61" s="91"/>
      <c r="I61" s="92"/>
      <c r="J61" s="80"/>
      <c r="K61" s="80"/>
      <c r="L61" s="80"/>
      <c r="M61" s="80"/>
    </row>
    <row r="62" spans="1:13">
      <c r="A62" s="58"/>
      <c r="B62" s="37" t="s">
        <v>74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</row>
    <row r="63" spans="1:13">
      <c r="A63" s="60"/>
      <c r="B63" s="28" t="s">
        <v>82</v>
      </c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</row>
    <row r="64" spans="1:13">
      <c r="A64" s="58">
        <v>4</v>
      </c>
      <c r="B64" s="217" t="s">
        <v>66</v>
      </c>
      <c r="C64" s="49">
        <v>1</v>
      </c>
      <c r="D64" s="30">
        <v>25</v>
      </c>
      <c r="E64" s="30">
        <v>0</v>
      </c>
      <c r="F64" s="30">
        <f t="shared" ref="F64:F68" si="15">D64-E64</f>
        <v>25</v>
      </c>
      <c r="G64" s="30">
        <v>23</v>
      </c>
      <c r="H64" s="40">
        <f t="shared" ref="H64:H72" si="16">G64/F64</f>
        <v>0.92</v>
      </c>
      <c r="I64" s="72" t="s">
        <v>95</v>
      </c>
      <c r="J64" s="28"/>
      <c r="K64" s="28"/>
      <c r="L64" s="28"/>
      <c r="M64" s="28"/>
    </row>
    <row r="65" spans="1:13">
      <c r="A65" s="60"/>
      <c r="B65" s="218"/>
      <c r="C65" s="50">
        <v>2</v>
      </c>
      <c r="D65" s="32">
        <v>34</v>
      </c>
      <c r="E65" s="32">
        <v>1</v>
      </c>
      <c r="F65" s="32">
        <f t="shared" si="15"/>
        <v>33</v>
      </c>
      <c r="G65" s="32">
        <v>32</v>
      </c>
      <c r="H65" s="44">
        <f t="shared" si="16"/>
        <v>0.96969696969696972</v>
      </c>
      <c r="I65" s="72" t="s">
        <v>95</v>
      </c>
      <c r="J65" s="31"/>
      <c r="K65" s="31"/>
      <c r="L65" s="31"/>
      <c r="M65" s="31"/>
    </row>
    <row r="66" spans="1:13">
      <c r="A66" s="60"/>
      <c r="B66" s="61" t="s">
        <v>67</v>
      </c>
      <c r="C66" s="49"/>
      <c r="D66" s="30">
        <f>D64+D65</f>
        <v>59</v>
      </c>
      <c r="E66" s="30">
        <f t="shared" ref="E66:F66" si="17">E64+E65</f>
        <v>1</v>
      </c>
      <c r="F66" s="30">
        <f t="shared" si="17"/>
        <v>58</v>
      </c>
      <c r="G66" s="30">
        <f>G64+G65</f>
        <v>55</v>
      </c>
      <c r="H66" s="40">
        <f t="shared" si="16"/>
        <v>0.94827586206896552</v>
      </c>
      <c r="I66" s="72" t="s">
        <v>95</v>
      </c>
      <c r="J66" s="28"/>
      <c r="K66" s="28"/>
      <c r="L66" s="28"/>
      <c r="M66" s="28"/>
    </row>
    <row r="67" spans="1:13">
      <c r="A67" s="58">
        <v>5</v>
      </c>
      <c r="B67" s="28" t="s">
        <v>77</v>
      </c>
      <c r="C67" s="49">
        <v>1</v>
      </c>
      <c r="D67" s="30">
        <v>35</v>
      </c>
      <c r="E67" s="30">
        <v>3</v>
      </c>
      <c r="F67" s="30">
        <f t="shared" si="15"/>
        <v>32</v>
      </c>
      <c r="G67" s="30">
        <v>30</v>
      </c>
      <c r="H67" s="40">
        <f t="shared" si="16"/>
        <v>0.9375</v>
      </c>
      <c r="I67" s="72" t="s">
        <v>95</v>
      </c>
      <c r="J67" s="28"/>
      <c r="K67" s="28"/>
      <c r="L67" s="28"/>
      <c r="M67" s="28"/>
    </row>
    <row r="68" spans="1:13">
      <c r="A68" s="60"/>
      <c r="B68" s="28" t="s">
        <v>78</v>
      </c>
      <c r="C68" s="49">
        <v>2</v>
      </c>
      <c r="D68" s="30">
        <v>15</v>
      </c>
      <c r="E68" s="30">
        <v>0</v>
      </c>
      <c r="F68" s="30">
        <f t="shared" si="15"/>
        <v>15</v>
      </c>
      <c r="G68" s="30">
        <v>15</v>
      </c>
      <c r="H68" s="40">
        <f t="shared" si="16"/>
        <v>1</v>
      </c>
      <c r="I68" s="72" t="s">
        <v>95</v>
      </c>
      <c r="J68" s="28"/>
      <c r="K68" s="28"/>
      <c r="L68" s="28"/>
      <c r="M68" s="28"/>
    </row>
    <row r="69" spans="1:13">
      <c r="A69" s="59"/>
      <c r="B69" s="53" t="s">
        <v>79</v>
      </c>
      <c r="C69" s="49"/>
      <c r="D69" s="30">
        <f>D67+D68</f>
        <v>50</v>
      </c>
      <c r="E69" s="30">
        <f t="shared" ref="E69:F69" si="18">E67+E68</f>
        <v>3</v>
      </c>
      <c r="F69" s="30">
        <f t="shared" si="18"/>
        <v>47</v>
      </c>
      <c r="G69" s="30">
        <f>G67+G68</f>
        <v>45</v>
      </c>
      <c r="H69" s="40">
        <f t="shared" si="16"/>
        <v>0.95744680851063835</v>
      </c>
      <c r="I69" s="72" t="s">
        <v>95</v>
      </c>
      <c r="J69" s="28"/>
      <c r="K69" s="28"/>
      <c r="L69" s="28"/>
      <c r="M69" s="28"/>
    </row>
    <row r="70" spans="1:13">
      <c r="A70" s="60">
        <v>6</v>
      </c>
      <c r="B70" s="220" t="s">
        <v>80</v>
      </c>
      <c r="C70" s="49">
        <v>1</v>
      </c>
      <c r="D70" s="30">
        <v>46</v>
      </c>
      <c r="E70" s="30">
        <v>1</v>
      </c>
      <c r="F70" s="30">
        <f>D70-E70</f>
        <v>45</v>
      </c>
      <c r="G70" s="30">
        <v>43</v>
      </c>
      <c r="H70" s="40">
        <f t="shared" si="16"/>
        <v>0.9555555555555556</v>
      </c>
      <c r="I70" s="72" t="s">
        <v>95</v>
      </c>
      <c r="J70" s="28"/>
      <c r="K70" s="28"/>
      <c r="L70" s="28"/>
      <c r="M70" s="28"/>
    </row>
    <row r="71" spans="1:13">
      <c r="A71" s="59"/>
      <c r="B71" s="219"/>
      <c r="C71" s="49">
        <v>2</v>
      </c>
      <c r="D71" s="30">
        <v>30</v>
      </c>
      <c r="E71" s="30">
        <v>4</v>
      </c>
      <c r="F71" s="30">
        <f>D71-E71</f>
        <v>26</v>
      </c>
      <c r="G71" s="30">
        <v>26</v>
      </c>
      <c r="H71" s="40">
        <f t="shared" si="16"/>
        <v>1</v>
      </c>
      <c r="I71" s="72" t="s">
        <v>95</v>
      </c>
      <c r="J71" s="28"/>
      <c r="K71" s="28"/>
      <c r="L71" s="28"/>
      <c r="M71" s="28"/>
    </row>
    <row r="72" spans="1:13">
      <c r="A72" s="93"/>
      <c r="B72" s="53" t="s">
        <v>81</v>
      </c>
      <c r="C72" s="49"/>
      <c r="D72" s="30">
        <f>D70+D71</f>
        <v>76</v>
      </c>
      <c r="E72" s="30">
        <f t="shared" ref="E72:G72" si="19">E70+E71</f>
        <v>5</v>
      </c>
      <c r="F72" s="30">
        <f t="shared" si="19"/>
        <v>71</v>
      </c>
      <c r="G72" s="30">
        <f t="shared" si="19"/>
        <v>69</v>
      </c>
      <c r="H72" s="40">
        <f t="shared" si="16"/>
        <v>0.971830985915493</v>
      </c>
      <c r="I72" s="72" t="s">
        <v>95</v>
      </c>
      <c r="J72" s="28"/>
      <c r="K72" s="28"/>
      <c r="L72" s="28"/>
      <c r="M72" s="28"/>
    </row>
    <row r="73" spans="1:13">
      <c r="A73" s="221" t="s">
        <v>87</v>
      </c>
      <c r="B73" s="221"/>
      <c r="C73" s="28"/>
      <c r="D73" s="28">
        <f>D52+D55+D58+D66+D69+D72</f>
        <v>349</v>
      </c>
      <c r="E73" s="28">
        <f>E52+E55+E58+E66+E69+E72</f>
        <v>22</v>
      </c>
      <c r="F73" s="28">
        <f>F52+F55+F58+F66+F69+F72</f>
        <v>327</v>
      </c>
      <c r="G73" s="28">
        <f>G52+G55+G58+G66+G69+G72</f>
        <v>295</v>
      </c>
      <c r="H73" s="39">
        <f>G73/F73</f>
        <v>0.90214067278287458</v>
      </c>
      <c r="I73" s="72" t="s">
        <v>95</v>
      </c>
      <c r="J73" s="28"/>
      <c r="K73" s="28"/>
      <c r="L73" s="28"/>
      <c r="M73" s="28"/>
    </row>
    <row r="74" spans="1:13">
      <c r="A74" s="109"/>
      <c r="B74" s="109"/>
      <c r="C74" s="80"/>
      <c r="D74" s="80"/>
      <c r="E74" s="80"/>
      <c r="F74" s="80"/>
      <c r="G74" s="80"/>
      <c r="H74" s="111"/>
      <c r="I74" s="92"/>
      <c r="J74" s="80"/>
      <c r="K74" s="80"/>
      <c r="L74" s="80"/>
      <c r="M74" s="80"/>
    </row>
    <row r="75" spans="1:13">
      <c r="A75" s="109"/>
      <c r="B75" s="109"/>
      <c r="C75" s="80"/>
      <c r="D75" s="80"/>
      <c r="E75" s="80"/>
      <c r="F75" s="80"/>
      <c r="G75" s="80"/>
      <c r="H75" s="111"/>
      <c r="I75" s="92"/>
      <c r="J75" s="80"/>
      <c r="K75" s="80"/>
      <c r="L75" s="80"/>
      <c r="M75" s="80"/>
    </row>
    <row r="76" spans="1:13">
      <c r="A76" s="58"/>
      <c r="B76" s="37" t="s">
        <v>74</v>
      </c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</row>
    <row r="77" spans="1:13" ht="63">
      <c r="A77" s="60"/>
      <c r="B77" s="43" t="s">
        <v>84</v>
      </c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</row>
    <row r="78" spans="1:13">
      <c r="A78" s="58">
        <v>1</v>
      </c>
      <c r="B78" s="217" t="s">
        <v>85</v>
      </c>
      <c r="C78" s="49">
        <v>1</v>
      </c>
      <c r="D78" s="30">
        <v>29</v>
      </c>
      <c r="E78" s="30">
        <v>5</v>
      </c>
      <c r="F78" s="30">
        <f t="shared" ref="F78" si="20">D78-E78</f>
        <v>24</v>
      </c>
      <c r="G78" s="30">
        <v>23</v>
      </c>
      <c r="H78" s="40">
        <f t="shared" ref="H78:H80" si="21">G78/F78</f>
        <v>0.95833333333333337</v>
      </c>
      <c r="I78" s="72" t="s">
        <v>95</v>
      </c>
      <c r="J78" s="28"/>
      <c r="K78" s="28"/>
      <c r="L78" s="28"/>
      <c r="M78" s="28"/>
    </row>
    <row r="79" spans="1:13">
      <c r="A79" s="59"/>
      <c r="B79" s="223"/>
      <c r="C79" s="49">
        <v>2</v>
      </c>
      <c r="D79" s="30"/>
      <c r="E79" s="30"/>
      <c r="F79" s="30"/>
      <c r="G79" s="30"/>
      <c r="H79" s="40"/>
      <c r="I79" s="30"/>
      <c r="J79" s="28"/>
      <c r="K79" s="28"/>
      <c r="L79" s="28"/>
      <c r="M79" s="28"/>
    </row>
    <row r="80" spans="1:13">
      <c r="A80" s="224" t="s">
        <v>86</v>
      </c>
      <c r="B80" s="225"/>
      <c r="C80" s="50"/>
      <c r="D80" s="32">
        <f>D78+D79</f>
        <v>29</v>
      </c>
      <c r="E80" s="32">
        <f t="shared" ref="E80:F80" si="22">E78+E79</f>
        <v>5</v>
      </c>
      <c r="F80" s="32">
        <f t="shared" si="22"/>
        <v>24</v>
      </c>
      <c r="G80" s="32">
        <f>G78+G79</f>
        <v>23</v>
      </c>
      <c r="H80" s="44">
        <f t="shared" si="21"/>
        <v>0.95833333333333337</v>
      </c>
      <c r="I80" s="72" t="s">
        <v>95</v>
      </c>
      <c r="J80" s="31"/>
      <c r="K80" s="31"/>
      <c r="L80" s="31"/>
      <c r="M80" s="31"/>
    </row>
    <row r="81" spans="1:13">
      <c r="A81" s="226" t="s">
        <v>90</v>
      </c>
      <c r="B81" s="226"/>
      <c r="C81" s="47"/>
      <c r="D81" s="30">
        <f>D80</f>
        <v>29</v>
      </c>
      <c r="E81" s="30">
        <f>E80</f>
        <v>5</v>
      </c>
      <c r="F81" s="30">
        <f>F80</f>
        <v>24</v>
      </c>
      <c r="G81" s="30">
        <f>G80</f>
        <v>23</v>
      </c>
      <c r="H81" s="40">
        <f>H80</f>
        <v>0.95833333333333337</v>
      </c>
      <c r="I81" s="72" t="s">
        <v>95</v>
      </c>
      <c r="J81" s="45"/>
      <c r="K81" s="45"/>
      <c r="L81" s="28"/>
      <c r="M81" s="28"/>
    </row>
    <row r="82" spans="1:13" ht="21.75" thickBot="1">
      <c r="A82" s="227" t="s">
        <v>88</v>
      </c>
      <c r="B82" s="227"/>
      <c r="C82" s="48"/>
      <c r="D82" s="66">
        <f>D73+D81</f>
        <v>378</v>
      </c>
      <c r="E82" s="66">
        <f>E73+E81</f>
        <v>27</v>
      </c>
      <c r="F82" s="66">
        <f>F73+F81</f>
        <v>351</v>
      </c>
      <c r="G82" s="66">
        <f>G73+G81</f>
        <v>318</v>
      </c>
      <c r="H82" s="67">
        <f>G82/F82</f>
        <v>0.90598290598290598</v>
      </c>
      <c r="I82" s="72" t="s">
        <v>95</v>
      </c>
      <c r="J82" s="46"/>
      <c r="K82" s="46"/>
      <c r="L82" s="38"/>
      <c r="M82" s="38"/>
    </row>
    <row r="83" spans="1:13" ht="22.5" thickTop="1" thickBot="1">
      <c r="A83" s="222" t="s">
        <v>89</v>
      </c>
      <c r="B83" s="222"/>
      <c r="C83" s="42"/>
      <c r="D83" s="69">
        <f>D43+D82</f>
        <v>1254</v>
      </c>
      <c r="E83" s="69">
        <f>E43+E82</f>
        <v>141</v>
      </c>
      <c r="F83" s="69">
        <f>F43+F82</f>
        <v>1113</v>
      </c>
      <c r="G83" s="69">
        <f>G43+G82</f>
        <v>913</v>
      </c>
      <c r="H83" s="68">
        <f>G83/F83</f>
        <v>0.82030548068283915</v>
      </c>
      <c r="I83" s="78" t="s">
        <v>95</v>
      </c>
      <c r="J83" s="42"/>
      <c r="K83" s="42"/>
      <c r="L83" s="42"/>
      <c r="M83" s="42"/>
    </row>
    <row r="84" spans="1:13" ht="21.75" thickTop="1">
      <c r="A84" s="109"/>
      <c r="B84" s="109"/>
      <c r="C84" s="80"/>
      <c r="D84" s="112"/>
      <c r="E84" s="112"/>
      <c r="F84" s="112"/>
      <c r="G84" s="112"/>
      <c r="H84" s="111"/>
      <c r="I84" s="92"/>
      <c r="J84" s="80"/>
      <c r="K84" s="80"/>
      <c r="L84" s="80"/>
      <c r="M84" s="80"/>
    </row>
    <row r="85" spans="1:13">
      <c r="A85" s="109"/>
      <c r="B85" s="109"/>
      <c r="C85" s="80"/>
      <c r="D85" s="112"/>
      <c r="E85" s="112"/>
      <c r="F85" s="112"/>
      <c r="G85" s="112"/>
      <c r="H85" s="111"/>
      <c r="I85" s="92"/>
      <c r="J85" s="80"/>
      <c r="K85" s="80"/>
      <c r="L85" s="80"/>
      <c r="M85" s="80"/>
    </row>
    <row r="86" spans="1:13">
      <c r="A86" s="109"/>
      <c r="B86" s="109"/>
      <c r="C86" s="80"/>
      <c r="D86" s="112"/>
      <c r="E86" s="112"/>
      <c r="F86" s="112"/>
      <c r="G86" s="112"/>
      <c r="H86" s="111"/>
      <c r="I86" s="92"/>
      <c r="J86" s="80"/>
      <c r="K86" s="80"/>
      <c r="L86" s="80"/>
      <c r="M86" s="80"/>
    </row>
    <row r="87" spans="1:13">
      <c r="A87" s="109"/>
      <c r="B87" s="109"/>
      <c r="C87" s="80"/>
      <c r="D87" s="112"/>
      <c r="E87" s="112"/>
      <c r="F87" s="112"/>
      <c r="G87" s="112"/>
      <c r="H87" s="111"/>
      <c r="I87" s="92"/>
      <c r="J87" s="80"/>
      <c r="K87" s="80"/>
      <c r="L87" s="80"/>
      <c r="M87" s="80"/>
    </row>
    <row r="88" spans="1:13">
      <c r="A88" s="27"/>
    </row>
    <row r="89" spans="1:13">
      <c r="A89" s="27"/>
    </row>
    <row r="90" spans="1:13" ht="26.25">
      <c r="A90" s="71" t="s">
        <v>91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</row>
    <row r="91" spans="1:13" ht="26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</row>
    <row r="92" spans="1:13" ht="26.25">
      <c r="A92" s="71" t="s">
        <v>97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</row>
    <row r="93" spans="1:13" ht="26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</row>
    <row r="94" spans="1:13" ht="26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</row>
    <row r="95" spans="1:13" ht="26.25">
      <c r="A95" s="71"/>
      <c r="B95" s="71"/>
      <c r="C95" s="71"/>
      <c r="D95" s="71"/>
      <c r="E95" s="71" t="s">
        <v>92</v>
      </c>
      <c r="F95" s="71"/>
      <c r="G95" s="71"/>
      <c r="H95" s="71"/>
      <c r="I95" s="71"/>
      <c r="J95" s="71"/>
      <c r="K95" s="71"/>
      <c r="L95" s="71"/>
      <c r="M95" s="71"/>
    </row>
    <row r="96" spans="1:13" ht="26.25">
      <c r="A96" s="71"/>
      <c r="B96" s="71"/>
      <c r="C96" s="71"/>
      <c r="D96" s="71"/>
      <c r="E96" s="71"/>
      <c r="F96" s="71" t="s">
        <v>98</v>
      </c>
      <c r="G96" s="71"/>
      <c r="H96" s="71"/>
      <c r="I96" s="71"/>
      <c r="J96" s="71"/>
      <c r="K96" s="71"/>
      <c r="L96" s="71"/>
      <c r="M96" s="71"/>
    </row>
    <row r="97" spans="1:13" ht="26.25">
      <c r="A97" s="71"/>
      <c r="B97" s="71"/>
      <c r="C97" s="71"/>
      <c r="D97" s="71"/>
      <c r="E97" s="71" t="s">
        <v>93</v>
      </c>
      <c r="F97" s="71"/>
      <c r="G97" s="71"/>
      <c r="H97" s="71"/>
      <c r="I97" s="71"/>
      <c r="J97" s="71"/>
      <c r="K97" s="71"/>
      <c r="L97" s="71"/>
      <c r="M97" s="71"/>
    </row>
    <row r="98" spans="1:13" ht="26.25">
      <c r="A98" s="71"/>
      <c r="B98" s="71"/>
      <c r="C98" s="71"/>
      <c r="D98" s="71"/>
      <c r="E98" s="71" t="s">
        <v>94</v>
      </c>
      <c r="F98" s="71"/>
      <c r="G98" s="71"/>
      <c r="H98" s="71"/>
      <c r="I98" s="71"/>
      <c r="J98" s="71"/>
      <c r="K98" s="71"/>
      <c r="L98" s="71"/>
      <c r="M98" s="71"/>
    </row>
    <row r="99" spans="1:13" ht="26.2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</row>
    <row r="100" spans="1:13" ht="26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</row>
    <row r="101" spans="1:13" ht="26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</row>
    <row r="102" spans="1:13" ht="26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</row>
    <row r="103" spans="1:13" ht="26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</row>
    <row r="104" spans="1:13" ht="26.2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</row>
    <row r="105" spans="1:13" ht="26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</row>
    <row r="106" spans="1:13" ht="26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</row>
    <row r="107" spans="1:13" ht="26.25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</row>
  </sheetData>
  <mergeCells count="76">
    <mergeCell ref="A80:B80"/>
    <mergeCell ref="A81:B81"/>
    <mergeCell ref="A82:B82"/>
    <mergeCell ref="A83:B83"/>
    <mergeCell ref="I76:I77"/>
    <mergeCell ref="J76:J77"/>
    <mergeCell ref="K76:K77"/>
    <mergeCell ref="L76:L77"/>
    <mergeCell ref="M76:M77"/>
    <mergeCell ref="B78:B79"/>
    <mergeCell ref="C76:C77"/>
    <mergeCell ref="D76:D77"/>
    <mergeCell ref="E76:E77"/>
    <mergeCell ref="F76:F77"/>
    <mergeCell ref="G76:G77"/>
    <mergeCell ref="H76:H77"/>
    <mergeCell ref="B70:B71"/>
    <mergeCell ref="A73:B73"/>
    <mergeCell ref="I62:I63"/>
    <mergeCell ref="J62:J63"/>
    <mergeCell ref="K62:K63"/>
    <mergeCell ref="L62:L63"/>
    <mergeCell ref="M62:M63"/>
    <mergeCell ref="B64:B65"/>
    <mergeCell ref="C62:C63"/>
    <mergeCell ref="D62:D63"/>
    <mergeCell ref="E62:E63"/>
    <mergeCell ref="F62:F63"/>
    <mergeCell ref="G62:G63"/>
    <mergeCell ref="H62:H63"/>
    <mergeCell ref="B53:B54"/>
    <mergeCell ref="B56:B57"/>
    <mergeCell ref="I48:I49"/>
    <mergeCell ref="J48:J49"/>
    <mergeCell ref="K48:K49"/>
    <mergeCell ref="L48:L49"/>
    <mergeCell ref="M48:M49"/>
    <mergeCell ref="B50:B51"/>
    <mergeCell ref="C48:C49"/>
    <mergeCell ref="D48:D49"/>
    <mergeCell ref="E48:E49"/>
    <mergeCell ref="F48:F49"/>
    <mergeCell ref="G48:G49"/>
    <mergeCell ref="H48:H49"/>
    <mergeCell ref="A43:B43"/>
    <mergeCell ref="I36:I37"/>
    <mergeCell ref="J36:J37"/>
    <mergeCell ref="K36:K37"/>
    <mergeCell ref="L36:L37"/>
    <mergeCell ref="M36:M37"/>
    <mergeCell ref="A42:B42"/>
    <mergeCell ref="C36:C37"/>
    <mergeCell ref="D36:D37"/>
    <mergeCell ref="E36:E37"/>
    <mergeCell ref="F36:F37"/>
    <mergeCell ref="G36:G37"/>
    <mergeCell ref="H36:H37"/>
    <mergeCell ref="A28:B28"/>
    <mergeCell ref="I8:I9"/>
    <mergeCell ref="J8:J9"/>
    <mergeCell ref="K8:K9"/>
    <mergeCell ref="L8:L9"/>
    <mergeCell ref="M8:M9"/>
    <mergeCell ref="C8:C9"/>
    <mergeCell ref="D8:D9"/>
    <mergeCell ref="E8:E9"/>
    <mergeCell ref="F8:F9"/>
    <mergeCell ref="G8:G9"/>
    <mergeCell ref="H8:H9"/>
    <mergeCell ref="A1:P1"/>
    <mergeCell ref="A5:A7"/>
    <mergeCell ref="B5:B7"/>
    <mergeCell ref="C5:C7"/>
    <mergeCell ref="D5:F5"/>
    <mergeCell ref="G5:H5"/>
    <mergeCell ref="I5:M5"/>
  </mergeCells>
  <printOptions headings="1"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F23" formula="1"/>
    <ignoredError sqref="D7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Sheet5</vt:lpstr>
      <vt:lpstr>ตัวบ่งชี้1.1</vt:lpstr>
      <vt:lpstr>ตัวบ่งชี้1.1-จำแนกตามห้อง</vt:lpstr>
      <vt:lpstr>ตัวบ่งชี้1.7</vt:lpstr>
      <vt:lpstr>ตัวบ่งชี้1.7จำแนกตามห้อง</vt:lpstr>
      <vt:lpstr>Sheet4</vt:lpstr>
      <vt:lpstr>Sheet3</vt:lpstr>
      <vt:lpstr>ตัวบ่งชี้1.1new</vt:lpstr>
      <vt:lpstr>1.71new</vt:lpstr>
      <vt:lpstr>1.72new</vt:lpstr>
      <vt:lpstr>ตัวบ่งชี้1.1new!Print_Titles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tb</cp:lastModifiedBy>
  <cp:lastPrinted>2014-07-23T11:39:38Z</cp:lastPrinted>
  <dcterms:created xsi:type="dcterms:W3CDTF">2013-05-31T07:17:53Z</dcterms:created>
  <dcterms:modified xsi:type="dcterms:W3CDTF">2017-03-10T04:38:19Z</dcterms:modified>
</cp:coreProperties>
</file>